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3全日本予選エントリーファイル\"/>
    </mc:Choice>
  </mc:AlternateContent>
  <xr:revisionPtr revIDLastSave="0" documentId="13_ncr:1_{0415B8EF-0A6A-469B-B4E1-29AC786E7A2E}" xr6:coauthVersionLast="47" xr6:coauthVersionMax="47" xr10:uidLastSave="{00000000-0000-0000-0000-000000000000}"/>
  <workbookProtection workbookAlgorithmName="SHA-512" workbookHashValue="u5j8aAmW9clvbOJsBQhvmxqW9UzgVKoo64SoX5bILURKQ/ZADBdkQbrtQE8v3tmuGCCSNFTy5w7Hq0PCVfMTGw==" workbookSaltValue="ilpNh5PhMW0MQKrV4kDL9g==" workbookSpinCount="100000" lockStructure="1"/>
  <bookViews>
    <workbookView xWindow="-120" yWindow="-120" windowWidth="29040" windowHeight="15720" xr2:uid="{3859967A-2DF6-4A80-A4B2-0FF6E93A253B}"/>
  </bookViews>
  <sheets>
    <sheet name="基本登録情報" sheetId="1" r:id="rId1"/>
    <sheet name="様式Ⅰ(男子）" sheetId="3" r:id="rId2"/>
    <sheet name="様式Ⅱ(男子）" sheetId="4" r:id="rId3"/>
    <sheet name="様式Ⅲ(男子）" sheetId="5" r:id="rId4"/>
    <sheet name="様式Ⅳ(男子）" sheetId="10" r:id="rId5"/>
    <sheet name="大会情報" sheetId="8" state="hidden" r:id="rId6"/>
    <sheet name="mat(男子）" sheetId="9" state="hidden" r:id="rId7"/>
    <sheet name="登録情報(男子）" sheetId="2" state="hidden" r:id="rId8"/>
    <sheet name="加盟校情報" sheetId="7" state="hidden" r:id="rId9"/>
  </sheets>
  <definedNames>
    <definedName name="_xlnm.Print_Area" localSheetId="0">基本登録情報!$A$1:$L$31</definedName>
    <definedName name="_xlnm.Print_Area" localSheetId="1">'様式Ⅰ(男子）'!$A$1:$L$38</definedName>
    <definedName name="_xlnm.Print_Area" localSheetId="2">'様式Ⅱ(男子）'!$A$1:$AG$53</definedName>
    <definedName name="_xlnm.Print_Area" localSheetId="3">'様式Ⅲ(男子）'!$A$1:$L$39</definedName>
    <definedName name="_xlnm.Print_Area" localSheetId="4">'様式Ⅳ(男子）'!$A$1:$AE$51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9" l="1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6" i="9"/>
  <c r="K7" i="9"/>
  <c r="K8" i="9"/>
  <c r="K9" i="9"/>
  <c r="K10" i="9"/>
  <c r="K11" i="9"/>
  <c r="K12" i="9"/>
  <c r="K13" i="9"/>
  <c r="K5" i="9"/>
  <c r="E17" i="9" l="1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Z32" i="10"/>
  <c r="Z33" i="10"/>
  <c r="Z34" i="10"/>
  <c r="Z35" i="10"/>
  <c r="Z36" i="10"/>
  <c r="Z37" i="10"/>
  <c r="Z38" i="10"/>
  <c r="Z39" i="10"/>
  <c r="Z40" i="10"/>
  <c r="Z41" i="10"/>
  <c r="Z42" i="10"/>
  <c r="Z43" i="10"/>
  <c r="Z44" i="10"/>
  <c r="Z45" i="10"/>
  <c r="Z46" i="10"/>
  <c r="Z47" i="10"/>
  <c r="Z48" i="10"/>
  <c r="Z49" i="10"/>
  <c r="Z50" i="10"/>
  <c r="AB50" i="10" s="1"/>
  <c r="C35" i="9" s="1"/>
  <c r="Z31" i="10"/>
  <c r="AB31" i="10" s="1"/>
  <c r="C16" i="9" s="1"/>
  <c r="K16" i="9" s="1"/>
  <c r="Z18" i="10"/>
  <c r="Z19" i="10"/>
  <c r="Z20" i="10"/>
  <c r="Z21" i="10"/>
  <c r="Z22" i="10"/>
  <c r="Z23" i="10"/>
  <c r="Z24" i="10"/>
  <c r="Z25" i="10"/>
  <c r="Z26" i="10"/>
  <c r="Z17" i="10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6" i="9"/>
  <c r="C7" i="9"/>
  <c r="C8" i="9"/>
  <c r="C9" i="9"/>
  <c r="C10" i="9"/>
  <c r="C11" i="9"/>
  <c r="C12" i="9"/>
  <c r="C13" i="9"/>
  <c r="AB18" i="10"/>
  <c r="AB19" i="10"/>
  <c r="AB20" i="10"/>
  <c r="AB21" i="10"/>
  <c r="AB22" i="10"/>
  <c r="AB23" i="10"/>
  <c r="AB24" i="10"/>
  <c r="AB25" i="10"/>
  <c r="AB26" i="10"/>
  <c r="C14" i="9" s="1"/>
  <c r="AB27" i="10"/>
  <c r="AB28" i="10"/>
  <c r="AB29" i="10"/>
  <c r="AB30" i="10"/>
  <c r="AB32" i="10"/>
  <c r="AB33" i="10"/>
  <c r="AB34" i="10"/>
  <c r="AB35" i="10"/>
  <c r="AB36" i="10"/>
  <c r="AB37" i="10"/>
  <c r="AB38" i="10"/>
  <c r="AB39" i="10"/>
  <c r="AB40" i="10"/>
  <c r="AB41" i="10"/>
  <c r="AB42" i="10"/>
  <c r="AB43" i="10"/>
  <c r="AB44" i="10"/>
  <c r="AB45" i="10"/>
  <c r="AB46" i="10"/>
  <c r="AB47" i="10"/>
  <c r="AB48" i="10"/>
  <c r="AB49" i="10"/>
  <c r="AB17" i="10"/>
  <c r="C5" i="9" s="1"/>
  <c r="AA18" i="10"/>
  <c r="AA19" i="10"/>
  <c r="AA20" i="10"/>
  <c r="AA21" i="10"/>
  <c r="AA22" i="10"/>
  <c r="AA23" i="10"/>
  <c r="AA24" i="10"/>
  <c r="AA25" i="10"/>
  <c r="AA26" i="10"/>
  <c r="AA31" i="10"/>
  <c r="AA32" i="10"/>
  <c r="AA33" i="10"/>
  <c r="AA34" i="10"/>
  <c r="AA35" i="10"/>
  <c r="AA36" i="10"/>
  <c r="AA37" i="10"/>
  <c r="AA38" i="10"/>
  <c r="AA39" i="10"/>
  <c r="AA40" i="10"/>
  <c r="AA41" i="10"/>
  <c r="AA42" i="10"/>
  <c r="AA43" i="10"/>
  <c r="AA44" i="10"/>
  <c r="AA45" i="10"/>
  <c r="AA46" i="10"/>
  <c r="AA47" i="10"/>
  <c r="AA48" i="10"/>
  <c r="AA49" i="10"/>
  <c r="AA50" i="10"/>
  <c r="AA17" i="10"/>
  <c r="D4" i="1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G18" i="10"/>
  <c r="G19" i="10"/>
  <c r="G20" i="10"/>
  <c r="G21" i="10"/>
  <c r="G22" i="10"/>
  <c r="G23" i="10"/>
  <c r="G24" i="10"/>
  <c r="G25" i="10"/>
  <c r="G26" i="10"/>
  <c r="F18" i="10"/>
  <c r="F19" i="10"/>
  <c r="F20" i="10"/>
  <c r="F21" i="10"/>
  <c r="F22" i="10"/>
  <c r="F23" i="10"/>
  <c r="F24" i="10"/>
  <c r="F25" i="10"/>
  <c r="F26" i="10"/>
  <c r="E18" i="10"/>
  <c r="E19" i="10"/>
  <c r="E20" i="10"/>
  <c r="E21" i="10"/>
  <c r="E22" i="10"/>
  <c r="E23" i="10"/>
  <c r="E24" i="10"/>
  <c r="E25" i="10"/>
  <c r="E26" i="10"/>
  <c r="D18" i="10"/>
  <c r="D19" i="10"/>
  <c r="D20" i="10"/>
  <c r="D21" i="10"/>
  <c r="D22" i="10"/>
  <c r="D23" i="10"/>
  <c r="D24" i="10"/>
  <c r="D25" i="10"/>
  <c r="D26" i="10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G18" i="4"/>
  <c r="G19" i="4"/>
  <c r="G20" i="4"/>
  <c r="G21" i="4"/>
  <c r="G22" i="4"/>
  <c r="G23" i="4"/>
  <c r="G24" i="4"/>
  <c r="F18" i="4"/>
  <c r="F19" i="4"/>
  <c r="F20" i="4"/>
  <c r="F21" i="4"/>
  <c r="F22" i="4"/>
  <c r="F23" i="4"/>
  <c r="F24" i="4"/>
  <c r="E18" i="4"/>
  <c r="E19" i="4"/>
  <c r="E20" i="4"/>
  <c r="E21" i="4"/>
  <c r="E22" i="4"/>
  <c r="E23" i="4"/>
  <c r="E24" i="4"/>
  <c r="D18" i="4"/>
  <c r="D19" i="4"/>
  <c r="D20" i="4"/>
  <c r="D21" i="4"/>
  <c r="D22" i="4"/>
  <c r="D23" i="4"/>
  <c r="D24" i="4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E15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D35" i="9" l="1"/>
  <c r="B927" i="2"/>
  <c r="K4" i="7"/>
  <c r="K5" i="7"/>
  <c r="K6" i="7"/>
  <c r="K7" i="7"/>
  <c r="K8" i="7"/>
  <c r="K9" i="7"/>
  <c r="K10" i="7"/>
  <c r="K11" i="7"/>
  <c r="B951" i="2" s="1"/>
  <c r="K12" i="7"/>
  <c r="K13" i="7"/>
  <c r="K14" i="7"/>
  <c r="K15" i="7"/>
  <c r="K16" i="7"/>
  <c r="K17" i="7"/>
  <c r="K18" i="7"/>
  <c r="K19" i="7"/>
  <c r="K20" i="7"/>
  <c r="K21" i="7"/>
  <c r="K22" i="7"/>
  <c r="B786" i="2" s="1"/>
  <c r="K23" i="7"/>
  <c r="K24" i="7"/>
  <c r="K25" i="7"/>
  <c r="K26" i="7"/>
  <c r="B950" i="2" s="1"/>
  <c r="K27" i="7"/>
  <c r="K28" i="7"/>
  <c r="K29" i="7"/>
  <c r="K30" i="7"/>
  <c r="K31" i="7"/>
  <c r="B699" i="2" s="1"/>
  <c r="K32" i="7"/>
  <c r="K33" i="7"/>
  <c r="B884" i="2" s="1"/>
  <c r="K34" i="7"/>
  <c r="B702" i="2" s="1"/>
  <c r="K35" i="7"/>
  <c r="K36" i="7"/>
  <c r="K37" i="7"/>
  <c r="B905" i="2" s="1"/>
  <c r="K38" i="7"/>
  <c r="B703" i="2" s="1"/>
  <c r="K39" i="7"/>
  <c r="B714" i="2" s="1"/>
  <c r="K40" i="7"/>
  <c r="B908" i="2" s="1"/>
  <c r="K41" i="7"/>
  <c r="B957" i="2" s="1"/>
  <c r="K42" i="7"/>
  <c r="K43" i="7"/>
  <c r="B700" i="2" s="1"/>
  <c r="K44" i="7"/>
  <c r="B935" i="2" s="1"/>
  <c r="K45" i="7"/>
  <c r="B840" i="2" s="1"/>
  <c r="K46" i="7"/>
  <c r="K47" i="7"/>
  <c r="K48" i="7"/>
  <c r="K3" i="7"/>
  <c r="B750" i="2" l="1"/>
  <c r="B926" i="2"/>
  <c r="B596" i="2"/>
  <c r="B732" i="2"/>
  <c r="B939" i="2"/>
  <c r="B938" i="2"/>
  <c r="B933" i="2"/>
  <c r="B932" i="2"/>
  <c r="B956" i="2"/>
  <c r="B3" i="2"/>
  <c r="B953" i="2"/>
  <c r="B701" i="2"/>
  <c r="B945" i="2"/>
  <c r="B944" i="2"/>
  <c r="B755" i="2"/>
  <c r="B761" i="2"/>
  <c r="B757" i="2"/>
  <c r="B758" i="2"/>
  <c r="B759" i="2"/>
  <c r="B760" i="2"/>
  <c r="B599" i="2"/>
  <c r="B600" i="2"/>
  <c r="B601" i="2"/>
  <c r="B602" i="2"/>
  <c r="B597" i="2"/>
  <c r="B603" i="2"/>
  <c r="B598" i="2"/>
  <c r="B604" i="2"/>
  <c r="B773" i="2"/>
  <c r="B779" i="2"/>
  <c r="B775" i="2"/>
  <c r="B776" i="2"/>
  <c r="B771" i="2"/>
  <c r="B777" i="2"/>
  <c r="B772" i="2"/>
  <c r="B778" i="2"/>
  <c r="B94" i="2"/>
  <c r="B100" i="2"/>
  <c r="B106" i="2"/>
  <c r="B112" i="2"/>
  <c r="B95" i="2"/>
  <c r="B101" i="2"/>
  <c r="B107" i="2"/>
  <c r="B113" i="2"/>
  <c r="B96" i="2"/>
  <c r="B102" i="2"/>
  <c r="B108" i="2"/>
  <c r="B114" i="2"/>
  <c r="B97" i="2"/>
  <c r="B103" i="2"/>
  <c r="B109" i="2"/>
  <c r="B115" i="2"/>
  <c r="B98" i="2"/>
  <c r="B104" i="2"/>
  <c r="B110" i="2"/>
  <c r="B677" i="2"/>
  <c r="B516" i="2"/>
  <c r="B678" i="2"/>
  <c r="B99" i="2"/>
  <c r="B517" i="2"/>
  <c r="B679" i="2"/>
  <c r="B105" i="2"/>
  <c r="B518" i="2"/>
  <c r="B111" i="2"/>
  <c r="B519" i="2"/>
  <c r="B704" i="2"/>
  <c r="B767" i="2"/>
  <c r="B763" i="2"/>
  <c r="B769" i="2"/>
  <c r="B764" i="2"/>
  <c r="B770" i="2"/>
  <c r="B765" i="2"/>
  <c r="B766" i="2"/>
  <c r="B424" i="2"/>
  <c r="B430" i="2"/>
  <c r="B436" i="2"/>
  <c r="B442" i="2"/>
  <c r="B448" i="2"/>
  <c r="B454" i="2"/>
  <c r="B460" i="2"/>
  <c r="B466" i="2"/>
  <c r="B472" i="2"/>
  <c r="B425" i="2"/>
  <c r="B431" i="2"/>
  <c r="B437" i="2"/>
  <c r="B443" i="2"/>
  <c r="B426" i="2"/>
  <c r="B432" i="2"/>
  <c r="B438" i="2"/>
  <c r="B444" i="2"/>
  <c r="B450" i="2"/>
  <c r="B456" i="2"/>
  <c r="B462" i="2"/>
  <c r="B468" i="2"/>
  <c r="B474" i="2"/>
  <c r="B480" i="2"/>
  <c r="B427" i="2"/>
  <c r="B433" i="2"/>
  <c r="B439" i="2"/>
  <c r="B445" i="2"/>
  <c r="B451" i="2"/>
  <c r="B457" i="2"/>
  <c r="B463" i="2"/>
  <c r="B469" i="2"/>
  <c r="B475" i="2"/>
  <c r="B481" i="2"/>
  <c r="B428" i="2"/>
  <c r="B434" i="2"/>
  <c r="B440" i="2"/>
  <c r="B446" i="2"/>
  <c r="B452" i="2"/>
  <c r="B458" i="2"/>
  <c r="B464" i="2"/>
  <c r="B470" i="2"/>
  <c r="B476" i="2"/>
  <c r="B447" i="2"/>
  <c r="B465" i="2"/>
  <c r="B479" i="2"/>
  <c r="B605" i="2"/>
  <c r="B611" i="2"/>
  <c r="B449" i="2"/>
  <c r="B467" i="2"/>
  <c r="B482" i="2"/>
  <c r="B606" i="2"/>
  <c r="B612" i="2"/>
  <c r="B453" i="2"/>
  <c r="B471" i="2"/>
  <c r="B607" i="2"/>
  <c r="B613" i="2"/>
  <c r="B429" i="2"/>
  <c r="B455" i="2"/>
  <c r="B473" i="2"/>
  <c r="B608" i="2"/>
  <c r="B614" i="2"/>
  <c r="B435" i="2"/>
  <c r="B459" i="2"/>
  <c r="B477" i="2"/>
  <c r="B609" i="2"/>
  <c r="B615" i="2"/>
  <c r="B441" i="2"/>
  <c r="B461" i="2"/>
  <c r="B478" i="2"/>
  <c r="B610" i="2"/>
  <c r="B521" i="2"/>
  <c r="B522" i="2"/>
  <c r="B523" i="2"/>
  <c r="B524" i="2"/>
  <c r="B525" i="2"/>
  <c r="B520" i="2"/>
  <c r="B623" i="2"/>
  <c r="B629" i="2"/>
  <c r="B618" i="2"/>
  <c r="B624" i="2"/>
  <c r="B630" i="2"/>
  <c r="B619" i="2"/>
  <c r="B625" i="2"/>
  <c r="B631" i="2"/>
  <c r="B620" i="2"/>
  <c r="B626" i="2"/>
  <c r="B632" i="2"/>
  <c r="B621" i="2"/>
  <c r="B627" i="2"/>
  <c r="B622" i="2"/>
  <c r="B628" i="2"/>
  <c r="B5" i="2"/>
  <c r="B947" i="2"/>
  <c r="B941" i="2"/>
  <c r="B929" i="2"/>
  <c r="B697" i="2"/>
  <c r="B698" i="2"/>
  <c r="B890" i="2"/>
  <c r="B896" i="2"/>
  <c r="B902" i="2"/>
  <c r="B797" i="2"/>
  <c r="B803" i="2"/>
  <c r="B793" i="2"/>
  <c r="B799" i="2"/>
  <c r="B805" i="2"/>
  <c r="B794" i="2"/>
  <c r="B800" i="2"/>
  <c r="B806" i="2"/>
  <c r="B795" i="2"/>
  <c r="B801" i="2"/>
  <c r="B796" i="2"/>
  <c r="B802" i="2"/>
  <c r="B683" i="2"/>
  <c r="B684" i="2"/>
  <c r="B685" i="2"/>
  <c r="B680" i="2"/>
  <c r="B686" i="2"/>
  <c r="B681" i="2"/>
  <c r="B687" i="2"/>
  <c r="B682" i="2"/>
  <c r="B394" i="2"/>
  <c r="B400" i="2"/>
  <c r="B406" i="2"/>
  <c r="B412" i="2"/>
  <c r="B418" i="2"/>
  <c r="B395" i="2"/>
  <c r="B401" i="2"/>
  <c r="B407" i="2"/>
  <c r="B413" i="2"/>
  <c r="B419" i="2"/>
  <c r="B396" i="2"/>
  <c r="B402" i="2"/>
  <c r="B408" i="2"/>
  <c r="B414" i="2"/>
  <c r="B420" i="2"/>
  <c r="B397" i="2"/>
  <c r="B403" i="2"/>
  <c r="B409" i="2"/>
  <c r="B415" i="2"/>
  <c r="B421" i="2"/>
  <c r="B392" i="2"/>
  <c r="B398" i="2"/>
  <c r="B404" i="2"/>
  <c r="B410" i="2"/>
  <c r="B416" i="2"/>
  <c r="B422" i="2"/>
  <c r="B411" i="2"/>
  <c r="B417" i="2"/>
  <c r="B423" i="2"/>
  <c r="B393" i="2"/>
  <c r="B399" i="2"/>
  <c r="B405" i="2"/>
  <c r="B958" i="2"/>
  <c r="B952" i="2"/>
  <c r="B946" i="2"/>
  <c r="B940" i="2"/>
  <c r="B934" i="2"/>
  <c r="B928" i="2"/>
  <c r="B922" i="2"/>
  <c r="B916" i="2"/>
  <c r="B910" i="2"/>
  <c r="B903" i="2"/>
  <c r="B895" i="2"/>
  <c r="B888" i="2"/>
  <c r="B881" i="2"/>
  <c r="B874" i="2"/>
  <c r="B864" i="2"/>
  <c r="B850" i="2"/>
  <c r="B832" i="2"/>
  <c r="B804" i="2"/>
  <c r="B768" i="2"/>
  <c r="B486" i="2"/>
  <c r="B492" i="2"/>
  <c r="B487" i="2"/>
  <c r="B493" i="2"/>
  <c r="B489" i="2"/>
  <c r="B497" i="2"/>
  <c r="B617" i="2"/>
  <c r="B490" i="2"/>
  <c r="B498" i="2"/>
  <c r="B483" i="2"/>
  <c r="B491" i="2"/>
  <c r="B499" i="2"/>
  <c r="B484" i="2"/>
  <c r="B494" i="2"/>
  <c r="B485" i="2"/>
  <c r="B495" i="2"/>
  <c r="B488" i="2"/>
  <c r="B496" i="2"/>
  <c r="B616" i="2"/>
  <c r="B921" i="2"/>
  <c r="B915" i="2"/>
  <c r="B909" i="2"/>
  <c r="B901" i="2"/>
  <c r="B894" i="2"/>
  <c r="B887" i="2"/>
  <c r="B880" i="2"/>
  <c r="B873" i="2"/>
  <c r="B862" i="2"/>
  <c r="B846" i="2"/>
  <c r="B828" i="2"/>
  <c r="B798" i="2"/>
  <c r="B762" i="2"/>
  <c r="B726" i="2"/>
  <c r="B593" i="2"/>
  <c r="B594" i="2"/>
  <c r="B595" i="2"/>
  <c r="B590" i="2"/>
  <c r="B591" i="2"/>
  <c r="B592" i="2"/>
  <c r="B641" i="2"/>
  <c r="B647" i="2"/>
  <c r="B642" i="2"/>
  <c r="B648" i="2"/>
  <c r="B637" i="2"/>
  <c r="B643" i="2"/>
  <c r="B649" i="2"/>
  <c r="B638" i="2"/>
  <c r="B644" i="2"/>
  <c r="B639" i="2"/>
  <c r="B645" i="2"/>
  <c r="B640" i="2"/>
  <c r="B646" i="2"/>
  <c r="B809" i="2"/>
  <c r="B815" i="2"/>
  <c r="B821" i="2"/>
  <c r="B811" i="2"/>
  <c r="B817" i="2"/>
  <c r="B823" i="2"/>
  <c r="B812" i="2"/>
  <c r="B818" i="2"/>
  <c r="B824" i="2"/>
  <c r="B807" i="2"/>
  <c r="B813" i="2"/>
  <c r="B819" i="2"/>
  <c r="B825" i="2"/>
  <c r="B808" i="2"/>
  <c r="B814" i="2"/>
  <c r="B820" i="2"/>
  <c r="B364" i="2"/>
  <c r="B370" i="2"/>
  <c r="B376" i="2"/>
  <c r="B382" i="2"/>
  <c r="B388" i="2"/>
  <c r="B365" i="2"/>
  <c r="B371" i="2"/>
  <c r="B377" i="2"/>
  <c r="B383" i="2"/>
  <c r="B389" i="2"/>
  <c r="B366" i="2"/>
  <c r="B372" i="2"/>
  <c r="B378" i="2"/>
  <c r="B384" i="2"/>
  <c r="B390" i="2"/>
  <c r="B367" i="2"/>
  <c r="B373" i="2"/>
  <c r="B379" i="2"/>
  <c r="B385" i="2"/>
  <c r="B391" i="2"/>
  <c r="B368" i="2"/>
  <c r="B374" i="2"/>
  <c r="B380" i="2"/>
  <c r="B386" i="2"/>
  <c r="B375" i="2"/>
  <c r="B381" i="2"/>
  <c r="B387" i="2"/>
  <c r="B363" i="2"/>
  <c r="B369" i="2"/>
  <c r="B920" i="2"/>
  <c r="B914" i="2"/>
  <c r="B907" i="2"/>
  <c r="B826" i="2" s="1"/>
  <c r="B900" i="2"/>
  <c r="B893" i="2"/>
  <c r="B886" i="2"/>
  <c r="B879" i="2"/>
  <c r="B871" i="2"/>
  <c r="B861" i="2"/>
  <c r="B844" i="2"/>
  <c r="B792" i="2"/>
  <c r="B756" i="2"/>
  <c r="B720" i="2"/>
  <c r="B509" i="2"/>
  <c r="B515" i="2"/>
  <c r="B504" i="2"/>
  <c r="B510" i="2"/>
  <c r="B505" i="2"/>
  <c r="B511" i="2"/>
  <c r="B506" i="2"/>
  <c r="B512" i="2"/>
  <c r="B507" i="2"/>
  <c r="B513" i="2"/>
  <c r="B508" i="2"/>
  <c r="B514" i="2"/>
  <c r="B676" i="2"/>
  <c r="B955" i="2"/>
  <c r="B949" i="2"/>
  <c r="B943" i="2"/>
  <c r="B937" i="2"/>
  <c r="B931" i="2"/>
  <c r="B925" i="2"/>
  <c r="B919" i="2"/>
  <c r="B913" i="2"/>
  <c r="B906" i="2"/>
  <c r="B899" i="2"/>
  <c r="B892" i="2"/>
  <c r="B885" i="2"/>
  <c r="B877" i="2"/>
  <c r="B870" i="2"/>
  <c r="B858" i="2"/>
  <c r="B822" i="2"/>
  <c r="B503" i="2"/>
  <c r="B500" i="2"/>
  <c r="B501" i="2"/>
  <c r="B502" i="2"/>
  <c r="B118" i="2"/>
  <c r="B124" i="2"/>
  <c r="B130" i="2"/>
  <c r="B119" i="2"/>
  <c r="B125" i="2"/>
  <c r="B131" i="2"/>
  <c r="B120" i="2"/>
  <c r="B126" i="2"/>
  <c r="B132" i="2"/>
  <c r="B121" i="2"/>
  <c r="B127" i="2"/>
  <c r="B133" i="2"/>
  <c r="B116" i="2"/>
  <c r="B122" i="2"/>
  <c r="B128" i="2"/>
  <c r="B123" i="2"/>
  <c r="B129" i="2"/>
  <c r="B117" i="2"/>
  <c r="B184" i="2"/>
  <c r="B190" i="2"/>
  <c r="B196" i="2"/>
  <c r="B202" i="2"/>
  <c r="B208" i="2"/>
  <c r="B214" i="2"/>
  <c r="B220" i="2"/>
  <c r="B226" i="2"/>
  <c r="B232" i="2"/>
  <c r="B238" i="2"/>
  <c r="B244" i="2"/>
  <c r="B250" i="2"/>
  <c r="B256" i="2"/>
  <c r="B262" i="2"/>
  <c r="B268" i="2"/>
  <c r="B274" i="2"/>
  <c r="B280" i="2"/>
  <c r="B286" i="2"/>
  <c r="B292" i="2"/>
  <c r="B298" i="2"/>
  <c r="B304" i="2"/>
  <c r="B310" i="2"/>
  <c r="B316" i="2"/>
  <c r="B185" i="2"/>
  <c r="B191" i="2"/>
  <c r="B197" i="2"/>
  <c r="B203" i="2"/>
  <c r="B209" i="2"/>
  <c r="B215" i="2"/>
  <c r="B221" i="2"/>
  <c r="B227" i="2"/>
  <c r="B233" i="2"/>
  <c r="B239" i="2"/>
  <c r="B245" i="2"/>
  <c r="B251" i="2"/>
  <c r="B257" i="2"/>
  <c r="B263" i="2"/>
  <c r="B269" i="2"/>
  <c r="B275" i="2"/>
  <c r="B281" i="2"/>
  <c r="B287" i="2"/>
  <c r="B293" i="2"/>
  <c r="B299" i="2"/>
  <c r="B305" i="2"/>
  <c r="B311" i="2"/>
  <c r="B317" i="2"/>
  <c r="B186" i="2"/>
  <c r="B192" i="2"/>
  <c r="B198" i="2"/>
  <c r="B204" i="2"/>
  <c r="B210" i="2"/>
  <c r="B216" i="2"/>
  <c r="B222" i="2"/>
  <c r="B228" i="2"/>
  <c r="B234" i="2"/>
  <c r="B240" i="2"/>
  <c r="B246" i="2"/>
  <c r="B252" i="2"/>
  <c r="B258" i="2"/>
  <c r="B264" i="2"/>
  <c r="B270" i="2"/>
  <c r="B276" i="2"/>
  <c r="B282" i="2"/>
  <c r="B288" i="2"/>
  <c r="B294" i="2"/>
  <c r="B300" i="2"/>
  <c r="B306" i="2"/>
  <c r="B312" i="2"/>
  <c r="B318" i="2"/>
  <c r="B187" i="2"/>
  <c r="B193" i="2"/>
  <c r="B199" i="2"/>
  <c r="B205" i="2"/>
  <c r="B211" i="2"/>
  <c r="B217" i="2"/>
  <c r="B223" i="2"/>
  <c r="B229" i="2"/>
  <c r="B235" i="2"/>
  <c r="B241" i="2"/>
  <c r="B247" i="2"/>
  <c r="B253" i="2"/>
  <c r="B259" i="2"/>
  <c r="B265" i="2"/>
  <c r="B271" i="2"/>
  <c r="B277" i="2"/>
  <c r="B283" i="2"/>
  <c r="B289" i="2"/>
  <c r="B295" i="2"/>
  <c r="B301" i="2"/>
  <c r="B307" i="2"/>
  <c r="B313" i="2"/>
  <c r="B319" i="2"/>
  <c r="B188" i="2"/>
  <c r="B194" i="2"/>
  <c r="B200" i="2"/>
  <c r="B206" i="2"/>
  <c r="B212" i="2"/>
  <c r="B218" i="2"/>
  <c r="B224" i="2"/>
  <c r="B230" i="2"/>
  <c r="B236" i="2"/>
  <c r="B242" i="2"/>
  <c r="B248" i="2"/>
  <c r="B254" i="2"/>
  <c r="B260" i="2"/>
  <c r="B266" i="2"/>
  <c r="B272" i="2"/>
  <c r="B278" i="2"/>
  <c r="B284" i="2"/>
  <c r="B290" i="2"/>
  <c r="B296" i="2"/>
  <c r="B302" i="2"/>
  <c r="B308" i="2"/>
  <c r="B314" i="2"/>
  <c r="B320" i="2"/>
  <c r="B195" i="2"/>
  <c r="B231" i="2"/>
  <c r="B267" i="2"/>
  <c r="B303" i="2"/>
  <c r="B581" i="2"/>
  <c r="B587" i="2"/>
  <c r="B201" i="2"/>
  <c r="B237" i="2"/>
  <c r="B273" i="2"/>
  <c r="B309" i="2"/>
  <c r="B582" i="2"/>
  <c r="B588" i="2"/>
  <c r="B207" i="2"/>
  <c r="B243" i="2"/>
  <c r="B279" i="2"/>
  <c r="B315" i="2"/>
  <c r="B583" i="2"/>
  <c r="B589" i="2"/>
  <c r="B213" i="2"/>
  <c r="B249" i="2"/>
  <c r="B285" i="2"/>
  <c r="B584" i="2"/>
  <c r="B219" i="2"/>
  <c r="B255" i="2"/>
  <c r="B291" i="2"/>
  <c r="B585" i="2"/>
  <c r="B189" i="2"/>
  <c r="B225" i="2"/>
  <c r="B261" i="2"/>
  <c r="B297" i="2"/>
  <c r="B580" i="2"/>
  <c r="B586" i="2"/>
  <c r="B635" i="2"/>
  <c r="B636" i="2"/>
  <c r="B633" i="2"/>
  <c r="B634" i="2"/>
  <c r="B785" i="2"/>
  <c r="B791" i="2"/>
  <c r="B781" i="2"/>
  <c r="B787" i="2"/>
  <c r="B782" i="2"/>
  <c r="B788" i="2"/>
  <c r="B783" i="2"/>
  <c r="B789" i="2"/>
  <c r="B784" i="2"/>
  <c r="B790" i="2"/>
  <c r="B10" i="2"/>
  <c r="B16" i="2"/>
  <c r="B22" i="2"/>
  <c r="B28" i="2"/>
  <c r="B34" i="2"/>
  <c r="B40" i="2"/>
  <c r="B46" i="2"/>
  <c r="B52" i="2"/>
  <c r="B58" i="2"/>
  <c r="B64" i="2"/>
  <c r="B70" i="2"/>
  <c r="B76" i="2"/>
  <c r="B82" i="2"/>
  <c r="B88" i="2"/>
  <c r="B11" i="2"/>
  <c r="B17" i="2"/>
  <c r="B23" i="2"/>
  <c r="B29" i="2"/>
  <c r="B35" i="2"/>
  <c r="B41" i="2"/>
  <c r="B47" i="2"/>
  <c r="B53" i="2"/>
  <c r="B59" i="2"/>
  <c r="B65" i="2"/>
  <c r="B71" i="2"/>
  <c r="B77" i="2"/>
  <c r="B83" i="2"/>
  <c r="B89" i="2"/>
  <c r="B6" i="2"/>
  <c r="B12" i="2"/>
  <c r="B18" i="2"/>
  <c r="B24" i="2"/>
  <c r="B30" i="2"/>
  <c r="B36" i="2"/>
  <c r="B42" i="2"/>
  <c r="B48" i="2"/>
  <c r="B54" i="2"/>
  <c r="B60" i="2"/>
  <c r="B66" i="2"/>
  <c r="B72" i="2"/>
  <c r="B78" i="2"/>
  <c r="B84" i="2"/>
  <c r="B90" i="2"/>
  <c r="B7" i="2"/>
  <c r="B13" i="2"/>
  <c r="B19" i="2"/>
  <c r="B25" i="2"/>
  <c r="B31" i="2"/>
  <c r="B37" i="2"/>
  <c r="B43" i="2"/>
  <c r="B49" i="2"/>
  <c r="B55" i="2"/>
  <c r="B61" i="2"/>
  <c r="B67" i="2"/>
  <c r="B73" i="2"/>
  <c r="B79" i="2"/>
  <c r="B85" i="2"/>
  <c r="B91" i="2"/>
  <c r="B8" i="2"/>
  <c r="B14" i="2"/>
  <c r="B20" i="2"/>
  <c r="B26" i="2"/>
  <c r="B32" i="2"/>
  <c r="B38" i="2"/>
  <c r="B44" i="2"/>
  <c r="B50" i="2"/>
  <c r="B56" i="2"/>
  <c r="B62" i="2"/>
  <c r="B68" i="2"/>
  <c r="B74" i="2"/>
  <c r="B80" i="2"/>
  <c r="B86" i="2"/>
  <c r="B92" i="2"/>
  <c r="B9" i="2"/>
  <c r="B15" i="2"/>
  <c r="B51" i="2"/>
  <c r="B87" i="2"/>
  <c r="B737" i="2"/>
  <c r="B743" i="2"/>
  <c r="B749" i="2"/>
  <c r="B21" i="2"/>
  <c r="B57" i="2"/>
  <c r="B93" i="2"/>
  <c r="B27" i="2"/>
  <c r="B63" i="2"/>
  <c r="B559" i="2"/>
  <c r="B739" i="2"/>
  <c r="B745" i="2"/>
  <c r="B751" i="2"/>
  <c r="B33" i="2"/>
  <c r="B69" i="2"/>
  <c r="B560" i="2"/>
  <c r="B740" i="2"/>
  <c r="B746" i="2"/>
  <c r="B752" i="2"/>
  <c r="B39" i="2"/>
  <c r="B75" i="2"/>
  <c r="B735" i="2"/>
  <c r="B741" i="2"/>
  <c r="B747" i="2"/>
  <c r="B753" i="2"/>
  <c r="B45" i="2"/>
  <c r="B81" i="2"/>
  <c r="B736" i="2"/>
  <c r="B742" i="2"/>
  <c r="B748" i="2"/>
  <c r="B754" i="2"/>
  <c r="B136" i="2"/>
  <c r="B142" i="2"/>
  <c r="B148" i="2"/>
  <c r="B154" i="2"/>
  <c r="B160" i="2"/>
  <c r="B166" i="2"/>
  <c r="B172" i="2"/>
  <c r="B178" i="2"/>
  <c r="B137" i="2"/>
  <c r="B143" i="2"/>
  <c r="B149" i="2"/>
  <c r="B155" i="2"/>
  <c r="B161" i="2"/>
  <c r="B167" i="2"/>
  <c r="B173" i="2"/>
  <c r="B179" i="2"/>
  <c r="B138" i="2"/>
  <c r="B144" i="2"/>
  <c r="B150" i="2"/>
  <c r="B156" i="2"/>
  <c r="B162" i="2"/>
  <c r="B168" i="2"/>
  <c r="B174" i="2"/>
  <c r="B180" i="2"/>
  <c r="B139" i="2"/>
  <c r="B145" i="2"/>
  <c r="B151" i="2"/>
  <c r="B157" i="2"/>
  <c r="B163" i="2"/>
  <c r="B169" i="2"/>
  <c r="B175" i="2"/>
  <c r="B181" i="2"/>
  <c r="B134" i="2"/>
  <c r="B140" i="2"/>
  <c r="B146" i="2"/>
  <c r="B152" i="2"/>
  <c r="B158" i="2"/>
  <c r="B164" i="2"/>
  <c r="B170" i="2"/>
  <c r="B176" i="2"/>
  <c r="B182" i="2"/>
  <c r="B159" i="2"/>
  <c r="B653" i="2"/>
  <c r="B659" i="2"/>
  <c r="B665" i="2"/>
  <c r="B671" i="2"/>
  <c r="B165" i="2"/>
  <c r="B654" i="2"/>
  <c r="B660" i="2"/>
  <c r="B666" i="2"/>
  <c r="B672" i="2"/>
  <c r="B135" i="2"/>
  <c r="B171" i="2"/>
  <c r="B655" i="2"/>
  <c r="B661" i="2"/>
  <c r="B667" i="2"/>
  <c r="B673" i="2"/>
  <c r="B141" i="2"/>
  <c r="B177" i="2"/>
  <c r="B650" i="2"/>
  <c r="B656" i="2"/>
  <c r="B662" i="2"/>
  <c r="B668" i="2"/>
  <c r="B674" i="2"/>
  <c r="B147" i="2"/>
  <c r="B183" i="2"/>
  <c r="B651" i="2"/>
  <c r="B657" i="2"/>
  <c r="B663" i="2"/>
  <c r="B669" i="2"/>
  <c r="B675" i="2"/>
  <c r="B153" i="2"/>
  <c r="B652" i="2"/>
  <c r="B658" i="2"/>
  <c r="B664" i="2"/>
  <c r="B670" i="2"/>
  <c r="B322" i="2"/>
  <c r="B328" i="2"/>
  <c r="B334" i="2"/>
  <c r="B340" i="2"/>
  <c r="B346" i="2"/>
  <c r="B352" i="2"/>
  <c r="B358" i="2"/>
  <c r="B323" i="2"/>
  <c r="B329" i="2"/>
  <c r="B335" i="2"/>
  <c r="B341" i="2"/>
  <c r="B347" i="2"/>
  <c r="B353" i="2"/>
  <c r="B359" i="2"/>
  <c r="B324" i="2"/>
  <c r="B330" i="2"/>
  <c r="B336" i="2"/>
  <c r="B342" i="2"/>
  <c r="B348" i="2"/>
  <c r="B354" i="2"/>
  <c r="B360" i="2"/>
  <c r="B325" i="2"/>
  <c r="B331" i="2"/>
  <c r="B337" i="2"/>
  <c r="B343" i="2"/>
  <c r="B349" i="2"/>
  <c r="B355" i="2"/>
  <c r="B361" i="2"/>
  <c r="B326" i="2"/>
  <c r="B332" i="2"/>
  <c r="B338" i="2"/>
  <c r="B344" i="2"/>
  <c r="B350" i="2"/>
  <c r="B356" i="2"/>
  <c r="B362" i="2"/>
  <c r="B339" i="2"/>
  <c r="B345" i="2"/>
  <c r="B351" i="2"/>
  <c r="B321" i="2"/>
  <c r="B357" i="2"/>
  <c r="B327" i="2"/>
  <c r="B333" i="2"/>
  <c r="B827" i="2"/>
  <c r="B833" i="2"/>
  <c r="B839" i="2"/>
  <c r="B845" i="2"/>
  <c r="B851" i="2"/>
  <c r="B857" i="2"/>
  <c r="B863" i="2"/>
  <c r="B869" i="2"/>
  <c r="B829" i="2"/>
  <c r="B835" i="2"/>
  <c r="B841" i="2"/>
  <c r="B847" i="2"/>
  <c r="B853" i="2"/>
  <c r="B859" i="2"/>
  <c r="B865" i="2"/>
  <c r="B830" i="2"/>
  <c r="B836" i="2"/>
  <c r="B842" i="2"/>
  <c r="B848" i="2"/>
  <c r="B854" i="2"/>
  <c r="B860" i="2"/>
  <c r="B866" i="2"/>
  <c r="B872" i="2"/>
  <c r="B878" i="2"/>
  <c r="B831" i="2"/>
  <c r="B837" i="2"/>
  <c r="B843" i="2"/>
  <c r="B849" i="2"/>
  <c r="B855" i="2"/>
  <c r="B707" i="2"/>
  <c r="B713" i="2"/>
  <c r="B719" i="2"/>
  <c r="B725" i="2"/>
  <c r="B709" i="2"/>
  <c r="B715" i="2"/>
  <c r="B721" i="2"/>
  <c r="B727" i="2"/>
  <c r="B710" i="2"/>
  <c r="B716" i="2"/>
  <c r="B722" i="2"/>
  <c r="B728" i="2"/>
  <c r="B705" i="2"/>
  <c r="B711" i="2"/>
  <c r="B717" i="2"/>
  <c r="B723" i="2"/>
  <c r="B706" i="2"/>
  <c r="B712" i="2"/>
  <c r="B718" i="2"/>
  <c r="B724" i="2"/>
  <c r="B527" i="2"/>
  <c r="B533" i="2"/>
  <c r="B539" i="2"/>
  <c r="B545" i="2"/>
  <c r="B551" i="2"/>
  <c r="B528" i="2"/>
  <c r="B534" i="2"/>
  <c r="B540" i="2"/>
  <c r="B546" i="2"/>
  <c r="B529" i="2"/>
  <c r="B535" i="2"/>
  <c r="B541" i="2"/>
  <c r="B547" i="2"/>
  <c r="B530" i="2"/>
  <c r="B536" i="2"/>
  <c r="B542" i="2"/>
  <c r="B548" i="2"/>
  <c r="B531" i="2"/>
  <c r="B537" i="2"/>
  <c r="B543" i="2"/>
  <c r="B549" i="2"/>
  <c r="B526" i="2"/>
  <c r="B532" i="2"/>
  <c r="B538" i="2"/>
  <c r="B544" i="2"/>
  <c r="B550" i="2"/>
  <c r="B563" i="2"/>
  <c r="B569" i="2"/>
  <c r="B575" i="2"/>
  <c r="B731" i="2"/>
  <c r="B564" i="2"/>
  <c r="B570" i="2"/>
  <c r="B576" i="2"/>
  <c r="B565" i="2"/>
  <c r="B571" i="2"/>
  <c r="B577" i="2"/>
  <c r="B733" i="2"/>
  <c r="B566" i="2"/>
  <c r="B572" i="2"/>
  <c r="B578" i="2"/>
  <c r="B734" i="2"/>
  <c r="B561" i="2"/>
  <c r="B567" i="2"/>
  <c r="B573" i="2"/>
  <c r="B579" i="2"/>
  <c r="B729" i="2"/>
  <c r="B562" i="2"/>
  <c r="B568" i="2"/>
  <c r="B574" i="2"/>
  <c r="B730" i="2"/>
  <c r="B557" i="2"/>
  <c r="B552" i="2"/>
  <c r="B558" i="2"/>
  <c r="B553" i="2"/>
  <c r="B554" i="2"/>
  <c r="B555" i="2"/>
  <c r="B556" i="2"/>
  <c r="B4" i="2"/>
  <c r="B954" i="2"/>
  <c r="B948" i="2"/>
  <c r="B942" i="2"/>
  <c r="B936" i="2"/>
  <c r="B930" i="2"/>
  <c r="B924" i="2"/>
  <c r="B918" i="2"/>
  <c r="B912" i="2"/>
  <c r="B898" i="2"/>
  <c r="B891" i="2"/>
  <c r="B883" i="2"/>
  <c r="B876" i="2"/>
  <c r="B868" i="2"/>
  <c r="B856" i="2"/>
  <c r="B838" i="2"/>
  <c r="B816" i="2"/>
  <c r="B780" i="2"/>
  <c r="B744" i="2"/>
  <c r="B708" i="2"/>
  <c r="B689" i="2"/>
  <c r="B695" i="2"/>
  <c r="B690" i="2"/>
  <c r="B696" i="2"/>
  <c r="B691" i="2"/>
  <c r="B692" i="2"/>
  <c r="B693" i="2"/>
  <c r="B688" i="2"/>
  <c r="B694" i="2"/>
  <c r="B923" i="2"/>
  <c r="B917" i="2"/>
  <c r="B911" i="2"/>
  <c r="B904" i="2"/>
  <c r="B897" i="2"/>
  <c r="B889" i="2"/>
  <c r="B882" i="2"/>
  <c r="B875" i="2"/>
  <c r="B867" i="2"/>
  <c r="B852" i="2"/>
  <c r="B834" i="2"/>
  <c r="B810" i="2"/>
  <c r="B774" i="2"/>
  <c r="B738" i="2"/>
  <c r="AD50" i="4"/>
  <c r="AE50" i="4" s="1"/>
  <c r="AF50" i="4" s="1"/>
  <c r="AD51" i="4"/>
  <c r="AE51" i="4" s="1"/>
  <c r="AF51" i="4" s="1"/>
  <c r="AD52" i="4"/>
  <c r="AE52" i="4" s="1"/>
  <c r="AF52" i="4" s="1"/>
  <c r="AD33" i="4"/>
  <c r="AE33" i="4" s="1"/>
  <c r="AF33" i="4" s="1"/>
  <c r="AA23" i="4"/>
  <c r="AB23" i="4" s="1"/>
  <c r="AA17" i="4"/>
  <c r="AB17" i="4" s="1"/>
  <c r="AD23" i="4"/>
  <c r="AE23" i="4" s="1"/>
  <c r="AE27" i="4"/>
  <c r="AE28" i="4"/>
  <c r="AE29" i="4"/>
  <c r="AE30" i="4"/>
  <c r="AE31" i="4"/>
  <c r="AE32" i="4"/>
  <c r="AD17" i="4"/>
  <c r="AE17" i="4" s="1"/>
  <c r="AD25" i="4"/>
  <c r="AE25" i="4" s="1"/>
  <c r="AD26" i="4"/>
  <c r="AE26" i="4" s="1"/>
  <c r="AD34" i="4"/>
  <c r="AE34" i="4" s="1"/>
  <c r="AF34" i="4" s="1"/>
  <c r="AD35" i="4"/>
  <c r="AE35" i="4" s="1"/>
  <c r="AF35" i="4" s="1"/>
  <c r="AD36" i="4"/>
  <c r="AE36" i="4" s="1"/>
  <c r="AF36" i="4" s="1"/>
  <c r="AD37" i="4"/>
  <c r="AE37" i="4" s="1"/>
  <c r="AF37" i="4" s="1"/>
  <c r="AD38" i="4"/>
  <c r="AE38" i="4" s="1"/>
  <c r="AF38" i="4" s="1"/>
  <c r="AD39" i="4"/>
  <c r="AE39" i="4" s="1"/>
  <c r="AF39" i="4" s="1"/>
  <c r="AD40" i="4"/>
  <c r="AE40" i="4" s="1"/>
  <c r="AF40" i="4" s="1"/>
  <c r="AD41" i="4"/>
  <c r="AE41" i="4" s="1"/>
  <c r="AF41" i="4" s="1"/>
  <c r="AD42" i="4"/>
  <c r="AE42" i="4" s="1"/>
  <c r="AF42" i="4" s="1"/>
  <c r="AD43" i="4"/>
  <c r="AE43" i="4" s="1"/>
  <c r="AF43" i="4" s="1"/>
  <c r="AD44" i="4"/>
  <c r="AE44" i="4" s="1"/>
  <c r="AF44" i="4" s="1"/>
  <c r="AD45" i="4"/>
  <c r="AE45" i="4" s="1"/>
  <c r="AF45" i="4" s="1"/>
  <c r="AD46" i="4"/>
  <c r="AE46" i="4" s="1"/>
  <c r="AF46" i="4" s="1"/>
  <c r="AD47" i="4"/>
  <c r="AE47" i="4" s="1"/>
  <c r="AF47" i="4" s="1"/>
  <c r="AD48" i="4"/>
  <c r="AE48" i="4" s="1"/>
  <c r="AF48" i="4" s="1"/>
  <c r="AD49" i="4"/>
  <c r="AE49" i="4" s="1"/>
  <c r="AF49" i="4" s="1"/>
  <c r="AD18" i="4"/>
  <c r="AE18" i="4" s="1"/>
  <c r="AD19" i="4"/>
  <c r="AE19" i="4" s="1"/>
  <c r="AD20" i="4"/>
  <c r="AE20" i="4" s="1"/>
  <c r="AD21" i="4"/>
  <c r="AE21" i="4" s="1"/>
  <c r="AD22" i="4"/>
  <c r="AE22" i="4" s="1"/>
  <c r="AD24" i="4"/>
  <c r="AE24" i="4" s="1"/>
  <c r="AA18" i="4"/>
  <c r="AB18" i="4" s="1"/>
  <c r="AA19" i="4"/>
  <c r="AB19" i="4" s="1"/>
  <c r="AA20" i="4"/>
  <c r="AB20" i="4" s="1"/>
  <c r="AA21" i="4"/>
  <c r="AB21" i="4" s="1"/>
  <c r="AA22" i="4"/>
  <c r="AB22" i="4" s="1"/>
  <c r="AA24" i="4"/>
  <c r="AB24" i="4" s="1"/>
  <c r="AA52" i="4"/>
  <c r="AA51" i="4"/>
  <c r="AA50" i="4"/>
  <c r="AA49" i="4"/>
  <c r="AA48" i="4"/>
  <c r="AA47" i="4"/>
  <c r="AA46" i="4"/>
  <c r="AA45" i="4"/>
  <c r="AA44" i="4"/>
  <c r="AA43" i="4"/>
  <c r="AA42" i="4"/>
  <c r="AA41" i="4"/>
  <c r="AA40" i="4"/>
  <c r="AA39" i="4"/>
  <c r="AA38" i="4"/>
  <c r="AA37" i="4"/>
  <c r="AA36" i="4"/>
  <c r="AA35" i="4"/>
  <c r="AA34" i="4"/>
  <c r="AA33" i="4"/>
  <c r="A1" i="10"/>
  <c r="Y19" i="10"/>
  <c r="Y20" i="10"/>
  <c r="Y21" i="10"/>
  <c r="Y22" i="10"/>
  <c r="Y23" i="10"/>
  <c r="Y24" i="10"/>
  <c r="Y25" i="10"/>
  <c r="Y26" i="10"/>
  <c r="K14" i="9" s="1"/>
  <c r="Y31" i="10"/>
  <c r="Y32" i="10"/>
  <c r="Y33" i="10"/>
  <c r="Y34" i="10"/>
  <c r="Y35" i="10"/>
  <c r="Y36" i="10"/>
  <c r="Y37" i="10"/>
  <c r="Y38" i="10"/>
  <c r="Y39" i="10"/>
  <c r="Y40" i="10"/>
  <c r="Y41" i="10"/>
  <c r="Y42" i="10"/>
  <c r="Y43" i="10"/>
  <c r="Y44" i="10"/>
  <c r="Y45" i="10"/>
  <c r="Y46" i="10"/>
  <c r="Y47" i="10"/>
  <c r="Y48" i="10"/>
  <c r="Y49" i="10"/>
  <c r="Y50" i="10"/>
  <c r="K35" i="9" s="1"/>
  <c r="Y18" i="10"/>
  <c r="G17" i="9"/>
  <c r="J18" i="9"/>
  <c r="J19" i="9"/>
  <c r="J14" i="9"/>
  <c r="L6" i="9"/>
  <c r="L8" i="9"/>
  <c r="J9" i="9"/>
  <c r="J12" i="9"/>
  <c r="J13" i="9"/>
  <c r="Y17" i="10"/>
  <c r="J30" i="9"/>
  <c r="O4" i="1"/>
  <c r="H20" i="9"/>
  <c r="F26" i="9"/>
  <c r="F34" i="9"/>
  <c r="U50" i="10"/>
  <c r="V50" i="10"/>
  <c r="J22" i="9"/>
  <c r="G23" i="9"/>
  <c r="J26" i="9"/>
  <c r="J27" i="9"/>
  <c r="H30" i="9"/>
  <c r="H31" i="9"/>
  <c r="L32" i="9"/>
  <c r="J34" i="9"/>
  <c r="E17" i="10"/>
  <c r="U18" i="10"/>
  <c r="V18" i="10"/>
  <c r="W18" i="10"/>
  <c r="X18" i="10" s="1"/>
  <c r="U19" i="10"/>
  <c r="V19" i="10"/>
  <c r="W19" i="10"/>
  <c r="X19" i="10" s="1"/>
  <c r="U20" i="10"/>
  <c r="V20" i="10"/>
  <c r="W20" i="10"/>
  <c r="X20" i="10" s="1"/>
  <c r="U21" i="10"/>
  <c r="V21" i="10"/>
  <c r="W21" i="10"/>
  <c r="X21" i="10" s="1"/>
  <c r="U22" i="10"/>
  <c r="V22" i="10"/>
  <c r="W22" i="10"/>
  <c r="X22" i="10" s="1"/>
  <c r="U23" i="10"/>
  <c r="V23" i="10"/>
  <c r="W23" i="10"/>
  <c r="X23" i="10" s="1"/>
  <c r="U24" i="10"/>
  <c r="V24" i="10"/>
  <c r="W24" i="10"/>
  <c r="X24" i="10" s="1"/>
  <c r="D17" i="10"/>
  <c r="F17" i="10"/>
  <c r="D4" i="10"/>
  <c r="AE22" i="10" s="1"/>
  <c r="AE25" i="10"/>
  <c r="AE34" i="10"/>
  <c r="AE35" i="10"/>
  <c r="AE36" i="10"/>
  <c r="AE37" i="10"/>
  <c r="AE38" i="10"/>
  <c r="AE39" i="10"/>
  <c r="AE40" i="10"/>
  <c r="AE41" i="10"/>
  <c r="AE42" i="10"/>
  <c r="AE43" i="10"/>
  <c r="AE44" i="10"/>
  <c r="AE45" i="10"/>
  <c r="AE46" i="10"/>
  <c r="AE47" i="10"/>
  <c r="AE48" i="10"/>
  <c r="AE49" i="10"/>
  <c r="AE50" i="10"/>
  <c r="AC18" i="10"/>
  <c r="AC19" i="10"/>
  <c r="AC20" i="10"/>
  <c r="AC21" i="10"/>
  <c r="AC22" i="10"/>
  <c r="AC23" i="10"/>
  <c r="AC24" i="10"/>
  <c r="AC25" i="10"/>
  <c r="AC26" i="10"/>
  <c r="AC31" i="10"/>
  <c r="AC32" i="10"/>
  <c r="AC33" i="10"/>
  <c r="AC34" i="10"/>
  <c r="AC35" i="10"/>
  <c r="AC36" i="10"/>
  <c r="AC37" i="10"/>
  <c r="AC38" i="10"/>
  <c r="AC39" i="10"/>
  <c r="AC40" i="10"/>
  <c r="AC41" i="10"/>
  <c r="AC42" i="10"/>
  <c r="AC43" i="10"/>
  <c r="AC44" i="10"/>
  <c r="AC45" i="10"/>
  <c r="AC46" i="10"/>
  <c r="AC47" i="10"/>
  <c r="AC48" i="10"/>
  <c r="AC49" i="10"/>
  <c r="AC50" i="10"/>
  <c r="U25" i="10"/>
  <c r="V25" i="10"/>
  <c r="W25" i="10"/>
  <c r="X25" i="10" s="1"/>
  <c r="U26" i="10"/>
  <c r="V26" i="10"/>
  <c r="W26" i="10"/>
  <c r="X26" i="10" s="1"/>
  <c r="U31" i="10"/>
  <c r="V31" i="10"/>
  <c r="W31" i="10"/>
  <c r="X31" i="10" s="1"/>
  <c r="U32" i="10"/>
  <c r="V32" i="10"/>
  <c r="W32" i="10"/>
  <c r="X32" i="10" s="1"/>
  <c r="U33" i="10"/>
  <c r="V33" i="10"/>
  <c r="W33" i="10"/>
  <c r="X33" i="10" s="1"/>
  <c r="U34" i="10"/>
  <c r="V34" i="10"/>
  <c r="W34" i="10"/>
  <c r="X34" i="10" s="1"/>
  <c r="U35" i="10"/>
  <c r="V35" i="10"/>
  <c r="W35" i="10"/>
  <c r="X35" i="10" s="1"/>
  <c r="U36" i="10"/>
  <c r="V36" i="10"/>
  <c r="W36" i="10"/>
  <c r="X36" i="10" s="1"/>
  <c r="U37" i="10"/>
  <c r="V37" i="10"/>
  <c r="W37" i="10"/>
  <c r="X37" i="10" s="1"/>
  <c r="U38" i="10"/>
  <c r="V38" i="10"/>
  <c r="W38" i="10"/>
  <c r="X38" i="10" s="1"/>
  <c r="U39" i="10"/>
  <c r="V39" i="10"/>
  <c r="W39" i="10"/>
  <c r="X39" i="10" s="1"/>
  <c r="U40" i="10"/>
  <c r="V40" i="10"/>
  <c r="W40" i="10"/>
  <c r="X40" i="10" s="1"/>
  <c r="U41" i="10"/>
  <c r="V41" i="10"/>
  <c r="W41" i="10"/>
  <c r="X41" i="10" s="1"/>
  <c r="U42" i="10"/>
  <c r="V42" i="10"/>
  <c r="W42" i="10"/>
  <c r="X42" i="10" s="1"/>
  <c r="U43" i="10"/>
  <c r="V43" i="10"/>
  <c r="W43" i="10"/>
  <c r="X43" i="10" s="1"/>
  <c r="U44" i="10"/>
  <c r="V44" i="10"/>
  <c r="W44" i="10"/>
  <c r="X44" i="10" s="1"/>
  <c r="U45" i="10"/>
  <c r="V45" i="10"/>
  <c r="W45" i="10"/>
  <c r="X45" i="10" s="1"/>
  <c r="U46" i="10"/>
  <c r="V46" i="10"/>
  <c r="W46" i="10"/>
  <c r="X46" i="10" s="1"/>
  <c r="U47" i="10"/>
  <c r="V47" i="10"/>
  <c r="W47" i="10"/>
  <c r="X47" i="10" s="1"/>
  <c r="U48" i="10"/>
  <c r="V48" i="10"/>
  <c r="W48" i="10"/>
  <c r="X48" i="10" s="1"/>
  <c r="U49" i="10"/>
  <c r="V49" i="10"/>
  <c r="W49" i="10"/>
  <c r="X49" i="10" s="1"/>
  <c r="W50" i="10"/>
  <c r="X50" i="10" s="1"/>
  <c r="W17" i="10"/>
  <c r="X17" i="10" s="1"/>
  <c r="V17" i="10"/>
  <c r="U17" i="10"/>
  <c r="D4" i="4"/>
  <c r="Y17" i="4" s="1"/>
  <c r="Y36" i="4"/>
  <c r="Y38" i="4"/>
  <c r="Y39" i="4"/>
  <c r="Y40" i="4"/>
  <c r="Y41" i="4"/>
  <c r="Y45" i="4"/>
  <c r="Y46" i="4"/>
  <c r="Y47" i="4"/>
  <c r="Y48" i="4"/>
  <c r="Y49" i="4"/>
  <c r="Y50" i="4"/>
  <c r="Y51" i="4"/>
  <c r="Y52" i="4"/>
  <c r="W17" i="4"/>
  <c r="W18" i="4"/>
  <c r="W19" i="4"/>
  <c r="W20" i="4"/>
  <c r="W21" i="4"/>
  <c r="W22" i="4"/>
  <c r="W23" i="4"/>
  <c r="W24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F33" i="4"/>
  <c r="E33" i="4"/>
  <c r="D33" i="4"/>
  <c r="G17" i="10"/>
  <c r="V16" i="3"/>
  <c r="V17" i="3"/>
  <c r="U17" i="3" s="1"/>
  <c r="V18" i="3"/>
  <c r="U18" i="3" s="1"/>
  <c r="V19" i="3"/>
  <c r="U19" i="3" s="1"/>
  <c r="V20" i="3"/>
  <c r="U20" i="3" s="1"/>
  <c r="V21" i="3"/>
  <c r="U21" i="3" s="1"/>
  <c r="V22" i="3"/>
  <c r="U22" i="3" s="1"/>
  <c r="V23" i="3"/>
  <c r="V24" i="3"/>
  <c r="U24" i="3" s="1"/>
  <c r="V25" i="3"/>
  <c r="V26" i="3"/>
  <c r="V27" i="3"/>
  <c r="V28" i="3"/>
  <c r="U28" i="3" s="1"/>
  <c r="V29" i="3"/>
  <c r="U29" i="3" s="1"/>
  <c r="V30" i="3"/>
  <c r="U30" i="3" s="1"/>
  <c r="V31" i="3"/>
  <c r="U31" i="3" s="1"/>
  <c r="V32" i="3"/>
  <c r="U32" i="3" s="1"/>
  <c r="V33" i="3"/>
  <c r="U33" i="3" s="1"/>
  <c r="V34" i="3"/>
  <c r="U34" i="3" s="1"/>
  <c r="V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15" i="3"/>
  <c r="E16" i="3"/>
  <c r="G33" i="4"/>
  <c r="H15" i="3"/>
  <c r="G17" i="4" s="1"/>
  <c r="G15" i="3"/>
  <c r="F17" i="4" s="1"/>
  <c r="F15" i="3"/>
  <c r="E17" i="4" s="1"/>
  <c r="D17" i="4"/>
  <c r="F17" i="9"/>
  <c r="G31" i="10"/>
  <c r="F31" i="10"/>
  <c r="E31" i="10"/>
  <c r="F16" i="9" s="1"/>
  <c r="D31" i="10"/>
  <c r="D16" i="9" s="1"/>
  <c r="AG24" i="10"/>
  <c r="AC17" i="10"/>
  <c r="M8" i="10"/>
  <c r="M7" i="10"/>
  <c r="D7" i="10"/>
  <c r="M6" i="10"/>
  <c r="D6" i="10"/>
  <c r="D5" i="10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Q15" i="3"/>
  <c r="Q34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A1" i="3"/>
  <c r="D9" i="5"/>
  <c r="M8" i="4"/>
  <c r="M7" i="4"/>
  <c r="M6" i="4"/>
  <c r="D7" i="4"/>
  <c r="D6" i="4"/>
  <c r="D5" i="4"/>
  <c r="J8" i="3"/>
  <c r="D7" i="5"/>
  <c r="D6" i="5"/>
  <c r="D5" i="5"/>
  <c r="D4" i="5"/>
  <c r="A1" i="5"/>
  <c r="J7" i="3"/>
  <c r="J6" i="3"/>
  <c r="D7" i="3"/>
  <c r="D6" i="3"/>
  <c r="D5" i="3"/>
  <c r="D4" i="3"/>
  <c r="A1" i="4"/>
  <c r="A1" i="1"/>
  <c r="U16" i="3" l="1"/>
  <c r="E35" i="9"/>
  <c r="E16" i="9"/>
  <c r="U15" i="3"/>
  <c r="G32" i="9"/>
  <c r="H19" i="9"/>
  <c r="J20" i="9"/>
  <c r="H27" i="9"/>
  <c r="Y37" i="4"/>
  <c r="Y35" i="4"/>
  <c r="H26" i="9"/>
  <c r="Y34" i="4"/>
  <c r="Y44" i="4"/>
  <c r="F20" i="9"/>
  <c r="Y43" i="4"/>
  <c r="G35" i="9"/>
  <c r="Y42" i="4"/>
  <c r="J35" i="9"/>
  <c r="G20" i="9"/>
  <c r="L35" i="9"/>
  <c r="H35" i="9"/>
  <c r="J24" i="9"/>
  <c r="F30" i="9"/>
  <c r="J31" i="9"/>
  <c r="L18" i="9"/>
  <c r="L20" i="9"/>
  <c r="L29" i="9"/>
  <c r="F23" i="9"/>
  <c r="G31" i="9"/>
  <c r="L17" i="9"/>
  <c r="L31" i="9"/>
  <c r="J28" i="9"/>
  <c r="F22" i="9"/>
  <c r="G28" i="9"/>
  <c r="H23" i="9"/>
  <c r="J16" i="9"/>
  <c r="L28" i="9"/>
  <c r="L33" i="9"/>
  <c r="F27" i="9"/>
  <c r="L21" i="9"/>
  <c r="G27" i="9"/>
  <c r="H34" i="9"/>
  <c r="H22" i="9"/>
  <c r="L27" i="9"/>
  <c r="J32" i="9"/>
  <c r="F18" i="9"/>
  <c r="G24" i="9"/>
  <c r="J23" i="9"/>
  <c r="L24" i="9"/>
  <c r="F31" i="9"/>
  <c r="L25" i="9"/>
  <c r="F19" i="9"/>
  <c r="L23" i="9"/>
  <c r="F7" i="9"/>
  <c r="Y33" i="4"/>
  <c r="U23" i="3"/>
  <c r="H16" i="9"/>
  <c r="E6" i="9"/>
  <c r="AF15" i="4"/>
  <c r="F21" i="9"/>
  <c r="G19" i="9"/>
  <c r="L19" i="9"/>
  <c r="E13" i="9"/>
  <c r="F33" i="9"/>
  <c r="F29" i="9"/>
  <c r="F25" i="9"/>
  <c r="F32" i="9"/>
  <c r="F28" i="9"/>
  <c r="F24" i="9"/>
  <c r="G34" i="9"/>
  <c r="G30" i="9"/>
  <c r="G26" i="9"/>
  <c r="G22" i="9"/>
  <c r="G18" i="9"/>
  <c r="H33" i="9"/>
  <c r="H29" i="9"/>
  <c r="H25" i="9"/>
  <c r="H21" i="9"/>
  <c r="J33" i="9"/>
  <c r="J29" i="9"/>
  <c r="J25" i="9"/>
  <c r="J21" i="9"/>
  <c r="L34" i="9"/>
  <c r="L30" i="9"/>
  <c r="L26" i="9"/>
  <c r="L22" i="9"/>
  <c r="F9" i="9"/>
  <c r="G33" i="9"/>
  <c r="G29" i="9"/>
  <c r="G25" i="9"/>
  <c r="G21" i="9"/>
  <c r="H32" i="9"/>
  <c r="H28" i="9"/>
  <c r="H24" i="9"/>
  <c r="J17" i="9"/>
  <c r="L14" i="9"/>
  <c r="L13" i="9"/>
  <c r="L10" i="9"/>
  <c r="G9" i="9"/>
  <c r="G6" i="9"/>
  <c r="L5" i="9"/>
  <c r="U27" i="3"/>
  <c r="AE24" i="10"/>
  <c r="H18" i="9"/>
  <c r="AE17" i="10"/>
  <c r="AE33" i="10"/>
  <c r="AE23" i="10"/>
  <c r="H11" i="9"/>
  <c r="AE32" i="10"/>
  <c r="AE21" i="10"/>
  <c r="Y22" i="4"/>
  <c r="AE31" i="10"/>
  <c r="AE20" i="10"/>
  <c r="H17" i="9"/>
  <c r="Y20" i="4"/>
  <c r="AE26" i="10"/>
  <c r="AE19" i="10"/>
  <c r="G16" i="9"/>
  <c r="L16" i="9"/>
  <c r="U26" i="3"/>
  <c r="U25" i="3"/>
  <c r="L12" i="9"/>
  <c r="L11" i="9"/>
  <c r="G11" i="9"/>
  <c r="L9" i="9"/>
  <c r="G8" i="9"/>
  <c r="G7" i="9"/>
  <c r="L7" i="9"/>
  <c r="E12" i="9"/>
  <c r="F12" i="9"/>
  <c r="G12" i="9"/>
  <c r="E11" i="9"/>
  <c r="J11" i="9"/>
  <c r="J10" i="9"/>
  <c r="H7" i="9"/>
  <c r="J7" i="9"/>
  <c r="F5" i="9"/>
  <c r="AB26" i="4"/>
  <c r="P34" i="3"/>
  <c r="D12" i="9"/>
  <c r="F11" i="9"/>
  <c r="D9" i="9"/>
  <c r="P33" i="3"/>
  <c r="D7" i="9"/>
  <c r="F14" i="9"/>
  <c r="F8" i="9"/>
  <c r="D11" i="9"/>
  <c r="Y21" i="4"/>
  <c r="AE18" i="10"/>
  <c r="Y19" i="4"/>
  <c r="Y24" i="4"/>
  <c r="Y18" i="4"/>
  <c r="Y23" i="4"/>
  <c r="H14" i="9"/>
  <c r="D14" i="9"/>
  <c r="G14" i="9"/>
  <c r="E14" i="9"/>
  <c r="F13" i="9"/>
  <c r="G13" i="9"/>
  <c r="D13" i="9"/>
  <c r="H13" i="9"/>
  <c r="H12" i="9"/>
  <c r="H10" i="9"/>
  <c r="E10" i="9"/>
  <c r="G10" i="9"/>
  <c r="D10" i="9"/>
  <c r="F10" i="9"/>
  <c r="AC15" i="10"/>
  <c r="E9" i="9"/>
  <c r="H9" i="9"/>
  <c r="H8" i="9"/>
  <c r="D8" i="9"/>
  <c r="J8" i="9"/>
  <c r="E8" i="9"/>
  <c r="E7" i="9"/>
  <c r="D6" i="9"/>
  <c r="F6" i="9"/>
  <c r="J6" i="9"/>
  <c r="H6" i="9"/>
  <c r="E5" i="9"/>
  <c r="H5" i="9"/>
  <c r="AB25" i="4"/>
  <c r="H28" i="4" s="1"/>
  <c r="W15" i="4"/>
  <c r="P32" i="3"/>
  <c r="P31" i="3"/>
  <c r="P30" i="3"/>
  <c r="P27" i="3"/>
  <c r="P29" i="3"/>
  <c r="P28" i="3"/>
  <c r="P26" i="3"/>
  <c r="P25" i="3"/>
  <c r="P24" i="3"/>
  <c r="P23" i="3"/>
  <c r="P21" i="3"/>
  <c r="P22" i="3"/>
  <c r="P19" i="3"/>
  <c r="P20" i="3"/>
  <c r="P18" i="3"/>
  <c r="P16" i="3"/>
  <c r="J5" i="9"/>
  <c r="D5" i="9"/>
  <c r="G5" i="9"/>
  <c r="P17" i="3"/>
  <c r="P15" i="3"/>
  <c r="AA13" i="3"/>
  <c r="AC13" i="3"/>
  <c r="X22" i="3" l="1"/>
  <c r="AD15" i="4"/>
  <c r="X34" i="3"/>
  <c r="X30" i="3"/>
  <c r="X27" i="3"/>
  <c r="X15" i="3"/>
  <c r="X21" i="3"/>
  <c r="X25" i="3"/>
  <c r="X33" i="3"/>
  <c r="X31" i="3"/>
  <c r="X24" i="3"/>
  <c r="X26" i="3"/>
  <c r="X17" i="3"/>
  <c r="AE15" i="10"/>
  <c r="D10" i="10" s="1"/>
  <c r="X28" i="3"/>
  <c r="X19" i="3"/>
  <c r="X18" i="3"/>
  <c r="X20" i="3"/>
  <c r="X16" i="3"/>
  <c r="X23" i="3"/>
  <c r="X32" i="3"/>
  <c r="X29" i="3"/>
  <c r="Y15" i="4"/>
  <c r="S17" i="3"/>
  <c r="S23" i="3"/>
  <c r="S34" i="3"/>
  <c r="C10" i="3"/>
  <c r="S18" i="3"/>
  <c r="S24" i="3"/>
  <c r="S25" i="3"/>
  <c r="S20" i="3"/>
  <c r="S19" i="3"/>
  <c r="S30" i="3"/>
  <c r="S15" i="3"/>
  <c r="S21" i="3"/>
  <c r="S32" i="3"/>
  <c r="S27" i="3"/>
  <c r="S16" i="3"/>
  <c r="S22" i="3"/>
  <c r="S29" i="3"/>
  <c r="S31" i="3"/>
  <c r="S28" i="3"/>
  <c r="S26" i="3"/>
  <c r="S33" i="3"/>
  <c r="D1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九州学生陸上競技連盟常任幹事</author>
  </authors>
  <commentList>
    <comment ref="D5" authorId="0" shapeId="0" xr:uid="{9BDE7299-8EDD-4D3B-BFAC-22EBFB49677D}">
      <text>
        <r>
          <rPr>
            <b/>
            <sz val="10"/>
            <color indexed="81"/>
            <rFont val="MS P ゴシック"/>
            <family val="3"/>
            <charset val="128"/>
          </rPr>
          <t>リストから大学名を選択してください。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九州学生陸上競技連盟常任幹事</author>
  </authors>
  <commentList>
    <comment ref="D15" authorId="0" shapeId="0" xr:uid="{F1736A9A-D81E-437A-845A-7E807559E768}">
      <text>
        <r>
          <rPr>
            <b/>
            <sz val="11"/>
            <color indexed="81"/>
            <rFont val="MS P ゴシック"/>
            <family val="3"/>
            <charset val="128"/>
          </rPr>
          <t>2023年度登録番号を入力してください。
登録が完了している場合は、氏名・ﾌﾘｶﾞﾅ・学年は自動的に表示されます。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I15" authorId="0" shapeId="0" xr:uid="{C626002A-D9B4-4FEF-BE19-88EA58443150}">
      <text>
        <r>
          <rPr>
            <b/>
            <sz val="11"/>
            <color indexed="81"/>
            <rFont val="MS P ゴシック"/>
            <family val="3"/>
            <charset val="128"/>
          </rPr>
          <t>オープン参加の場合は、選択肢の中から○を選択してください。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九州学生陸上競技連盟常任幹事</author>
  </authors>
  <commentList>
    <comment ref="D17" authorId="0" shapeId="0" xr:uid="{99EA0E92-496E-4342-9380-A09BD3D01A6C}">
      <text>
        <r>
          <rPr>
            <b/>
            <sz val="11"/>
            <color indexed="81"/>
            <rFont val="MS P ゴシック"/>
            <family val="3"/>
            <charset val="128"/>
          </rPr>
          <t>リストから領収書の必要・不必要を選択してください。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<sst xmlns="http://schemas.openxmlformats.org/spreadsheetml/2006/main" count="8160" uniqueCount="5272">
  <si>
    <t>大学名/ﾌﾘｶﾞﾅ</t>
    <rPh sb="0" eb="3">
      <t>ダイガクメイ</t>
    </rPh>
    <phoneticPr fontId="2"/>
  </si>
  <si>
    <t>大学名</t>
    <rPh sb="0" eb="3">
      <t>ダイガクメイ</t>
    </rPh>
    <phoneticPr fontId="2"/>
  </si>
  <si>
    <t>団体コード</t>
    <rPh sb="0" eb="2">
      <t>ダンタイ</t>
    </rPh>
    <phoneticPr fontId="4"/>
  </si>
  <si>
    <t>団体名</t>
    <rPh sb="0" eb="3">
      <t>ダンタイメイ</t>
    </rPh>
    <phoneticPr fontId="4"/>
  </si>
  <si>
    <t>登録番号</t>
    <rPh sb="0" eb="2">
      <t>トウロク</t>
    </rPh>
    <rPh sb="2" eb="4">
      <t>バンゴウ</t>
    </rPh>
    <phoneticPr fontId="4"/>
  </si>
  <si>
    <t>氏名</t>
    <rPh sb="0" eb="2">
      <t>シメイ</t>
    </rPh>
    <phoneticPr fontId="4"/>
  </si>
  <si>
    <t>カナ氏名</t>
    <rPh sb="2" eb="4">
      <t>シメイ</t>
    </rPh>
    <phoneticPr fontId="4"/>
  </si>
  <si>
    <t>生年月日</t>
    <rPh sb="0" eb="2">
      <t>セイネン</t>
    </rPh>
    <rPh sb="2" eb="4">
      <t>ガッピ</t>
    </rPh>
    <phoneticPr fontId="4"/>
  </si>
  <si>
    <t>年齢</t>
    <rPh sb="0" eb="2">
      <t>ネンレイ</t>
    </rPh>
    <phoneticPr fontId="4"/>
  </si>
  <si>
    <t>学年</t>
    <rPh sb="0" eb="2">
      <t>ガクネン</t>
    </rPh>
    <phoneticPr fontId="4"/>
  </si>
  <si>
    <t>登録陸協</t>
    <rPh sb="0" eb="2">
      <t>トウロク</t>
    </rPh>
    <rPh sb="2" eb="4">
      <t>リッキョウ</t>
    </rPh>
    <phoneticPr fontId="4"/>
  </si>
  <si>
    <t>陸協コード</t>
    <rPh sb="0" eb="2">
      <t>リッキョウ</t>
    </rPh>
    <phoneticPr fontId="4"/>
  </si>
  <si>
    <t>アルファベット(姓)</t>
    <rPh sb="8" eb="9">
      <t>セイ</t>
    </rPh>
    <phoneticPr fontId="4"/>
  </si>
  <si>
    <t>アルファベット(名)</t>
    <rPh sb="8" eb="9">
      <t>メイ</t>
    </rPh>
    <phoneticPr fontId="4"/>
  </si>
  <si>
    <t>久留米大学</t>
  </si>
  <si>
    <t>熊本県</t>
  </si>
  <si>
    <t>佐賀県</t>
  </si>
  <si>
    <t>鹿児島県</t>
  </si>
  <si>
    <t>元上　俊太郎</t>
  </si>
  <si>
    <t>990302</t>
  </si>
  <si>
    <t>三浦　崇太郎</t>
  </si>
  <si>
    <t>ﾐｳﾗ ｿｳﾀﾛｳ</t>
  </si>
  <si>
    <t>980508</t>
  </si>
  <si>
    <t>大分県</t>
  </si>
  <si>
    <t>長澤　明毅</t>
  </si>
  <si>
    <t>ﾅｶﾞｻﾜ ﾊﾙｷ</t>
  </si>
  <si>
    <t>981229</t>
  </si>
  <si>
    <t>山口県</t>
  </si>
  <si>
    <t>福岡県</t>
  </si>
  <si>
    <t>000911</t>
  </si>
  <si>
    <t>廣田　佑樹</t>
  </si>
  <si>
    <t>ﾋﾛﾀ ﾕｳｷ</t>
  </si>
  <si>
    <t>020213</t>
  </si>
  <si>
    <t>古庄　束采</t>
  </si>
  <si>
    <t>ﾌﾙｼｮｳ ﾂｶｻ</t>
  </si>
  <si>
    <t>010820</t>
  </si>
  <si>
    <t>伊藤　寛人</t>
  </si>
  <si>
    <t>ｲﾄｳ ﾋﾛﾄ</t>
  </si>
  <si>
    <t>010408</t>
  </si>
  <si>
    <t>三浦　涼聖</t>
  </si>
  <si>
    <t>ﾐｳﾗ ﾘｮｳｾｲ</t>
  </si>
  <si>
    <t>010720</t>
  </si>
  <si>
    <t>宮崎大学</t>
  </si>
  <si>
    <t>宮崎県</t>
  </si>
  <si>
    <t>山田　慶裕</t>
  </si>
  <si>
    <t>ﾔﾏﾀﾞ ﾖｼﾋﾛ</t>
  </si>
  <si>
    <t>010624</t>
  </si>
  <si>
    <t>束野　雄介</t>
  </si>
  <si>
    <t>ﾂｶﾉ ﾕｳｽｹ</t>
  </si>
  <si>
    <t>010106</t>
  </si>
  <si>
    <t>蔭山　慶樹</t>
  </si>
  <si>
    <t>ｶｹﾞﾔﾏ ﾖｼｷ</t>
  </si>
  <si>
    <t>010616</t>
  </si>
  <si>
    <t>010402</t>
  </si>
  <si>
    <t>武田　莞平</t>
  </si>
  <si>
    <t>991016</t>
  </si>
  <si>
    <t>ﾔﾏｳﾁ ﾕｳｷ</t>
  </si>
  <si>
    <t>020430</t>
  </si>
  <si>
    <t>阿部　航樹</t>
  </si>
  <si>
    <t>ｱﾍﾞ ｺｳｷ</t>
  </si>
  <si>
    <t>010429</t>
  </si>
  <si>
    <t>上床　裕汰</t>
  </si>
  <si>
    <t>ｳｴﾄｺ ﾕｳﾀ</t>
  </si>
  <si>
    <t>990625</t>
  </si>
  <si>
    <t>010701</t>
  </si>
  <si>
    <t>上田　大翔</t>
  </si>
  <si>
    <t>ｳｴﾀﾞ ﾋﾛﾄ</t>
  </si>
  <si>
    <t>010627</t>
  </si>
  <si>
    <t>010510</t>
  </si>
  <si>
    <t>上土井　晴輝</t>
  </si>
  <si>
    <t>ｶﾐﾄﾞｲ ﾊﾙｷ</t>
  </si>
  <si>
    <t>010511</t>
  </si>
  <si>
    <t>021009</t>
  </si>
  <si>
    <t>古賀　啓斗</t>
  </si>
  <si>
    <t>ｺｶﾞ ｹｲﾄ</t>
  </si>
  <si>
    <t>980716</t>
  </si>
  <si>
    <t>千葉　晃弘</t>
  </si>
  <si>
    <t>ﾁﾊﾞ ｱｷﾋﾛ</t>
  </si>
  <si>
    <t>010210</t>
  </si>
  <si>
    <t>齋藤　友彦</t>
  </si>
  <si>
    <t>ｻｲﾄｳ ﾄﾓﾋｺ</t>
  </si>
  <si>
    <t>991220</t>
  </si>
  <si>
    <t>椛島　佑太</t>
  </si>
  <si>
    <t>ｶﾊﾞｼﾏ ﾕｳﾀ</t>
  </si>
  <si>
    <t>000628</t>
  </si>
  <si>
    <t>九州共立大学</t>
  </si>
  <si>
    <t>M1</t>
  </si>
  <si>
    <t>沖縄県</t>
  </si>
  <si>
    <t>小田　航平</t>
  </si>
  <si>
    <t>広島県</t>
  </si>
  <si>
    <t>愛媛県</t>
  </si>
  <si>
    <t>長崎県</t>
  </si>
  <si>
    <t>000510</t>
  </si>
  <si>
    <t>000818</t>
  </si>
  <si>
    <t>000819</t>
  </si>
  <si>
    <t>鳥取県</t>
  </si>
  <si>
    <t>岡山県</t>
  </si>
  <si>
    <t>001213</t>
  </si>
  <si>
    <t>991025</t>
  </si>
  <si>
    <t>南　辰貴</t>
  </si>
  <si>
    <t>ﾐﾅﾐ ﾀﾂｷ</t>
  </si>
  <si>
    <t>000618</t>
  </si>
  <si>
    <t>山下　航生</t>
  </si>
  <si>
    <t>ﾔﾏｼﾀ ｺｳｾｲ</t>
  </si>
  <si>
    <t>001122</t>
  </si>
  <si>
    <t>岐阜県</t>
  </si>
  <si>
    <t>010926</t>
  </si>
  <si>
    <t>010929</t>
  </si>
  <si>
    <t>010704</t>
  </si>
  <si>
    <t>浦口　凱壱</t>
  </si>
  <si>
    <t>ｳﾗｸﾞﾁ ｶﾞｲ</t>
  </si>
  <si>
    <t>010418</t>
  </si>
  <si>
    <t>江藤　由翔</t>
  </si>
  <si>
    <t>ｴﾄｳ ﾕｲﾄ</t>
  </si>
  <si>
    <t>020211</t>
  </si>
  <si>
    <t>大川　翼</t>
  </si>
  <si>
    <t>ｵｵｶﾜ ﾂﾊﾞｻ</t>
  </si>
  <si>
    <t>奥村　怜司</t>
  </si>
  <si>
    <t>ｵｸﾑﾗ ﾚｲｼﾞ</t>
  </si>
  <si>
    <t>010819</t>
  </si>
  <si>
    <t>011020</t>
  </si>
  <si>
    <t>梶尾　歩夢</t>
  </si>
  <si>
    <t>ｶｼﾞｵ ｱﾕﾑ</t>
  </si>
  <si>
    <t>日下部　晴人</t>
  </si>
  <si>
    <t>ｸｻｶﾍﾞ ﾊﾙﾄ</t>
  </si>
  <si>
    <t>010829</t>
  </si>
  <si>
    <t>ｺﾄﾘｲ ﾕｳﾀ</t>
  </si>
  <si>
    <t>010620</t>
  </si>
  <si>
    <t>米須　一清</t>
  </si>
  <si>
    <t>ｺﾒｽ ｲｯｾｲ</t>
  </si>
  <si>
    <t>011129</t>
  </si>
  <si>
    <t>坂井　太一</t>
  </si>
  <si>
    <t>ｻｶｲ ﾀｲﾁ</t>
  </si>
  <si>
    <t>010817</t>
  </si>
  <si>
    <t>坂本　東一朗</t>
  </si>
  <si>
    <t>020306</t>
  </si>
  <si>
    <t>坂元　良太朗</t>
  </si>
  <si>
    <t>010818</t>
  </si>
  <si>
    <t>笹木　優汰</t>
  </si>
  <si>
    <t>ｻｻｷ ﾕｳﾀ</t>
  </si>
  <si>
    <t>010724</t>
  </si>
  <si>
    <t>白水　歩</t>
  </si>
  <si>
    <t>ｼﾗﾐｽﾞ ｱﾕﾑ</t>
  </si>
  <si>
    <t>011004</t>
  </si>
  <si>
    <t>城丸　真人</t>
  </si>
  <si>
    <t>ｼﾛﾏﾙ ﾏｻﾄ</t>
  </si>
  <si>
    <t>020324</t>
  </si>
  <si>
    <t>砂川　慎太郎</t>
  </si>
  <si>
    <t>ｽﾅｶﾜ ｼﾝﾀﾛｳ</t>
  </si>
  <si>
    <t>010420</t>
  </si>
  <si>
    <t>瀧山　大輝</t>
  </si>
  <si>
    <t>ﾀｷﾔﾏ ﾀﾞｲｷ</t>
  </si>
  <si>
    <t>010713</t>
  </si>
  <si>
    <t>立岡　翼</t>
  </si>
  <si>
    <t>ﾀﾁｵｶ ﾂﾊﾞｻ</t>
  </si>
  <si>
    <t>010422</t>
  </si>
  <si>
    <t>谷　亮太</t>
  </si>
  <si>
    <t>ﾀﾆ ﾘｮｳﾀ</t>
  </si>
  <si>
    <t>011220</t>
  </si>
  <si>
    <t>辻野　飛翔</t>
  </si>
  <si>
    <t>ﾂｼﾞﾉ ﾂﾊﾞｻ</t>
  </si>
  <si>
    <t>遠矢　義久</t>
  </si>
  <si>
    <t>ﾄｵﾔ ﾖｼﾋｻ</t>
  </si>
  <si>
    <t>010914</t>
  </si>
  <si>
    <t>永田　崇馬</t>
  </si>
  <si>
    <t>010803</t>
  </si>
  <si>
    <t>中村　滉希</t>
  </si>
  <si>
    <t>ﾅｶﾑﾗ ﾋﾛｷ</t>
  </si>
  <si>
    <t>西山　賢太朗</t>
  </si>
  <si>
    <t>ﾆｼﾔﾏ ｹﾝﾀﾛｳ</t>
  </si>
  <si>
    <t>010505</t>
  </si>
  <si>
    <t>春田　哲也</t>
  </si>
  <si>
    <t>ﾊﾙﾀ ﾃﾂﾔ</t>
  </si>
  <si>
    <t>010928</t>
  </si>
  <si>
    <t>020225</t>
  </si>
  <si>
    <t>平野　伶温</t>
  </si>
  <si>
    <t>ﾋﾗﾉ ﾚｵﾝ</t>
  </si>
  <si>
    <t>010816</t>
  </si>
  <si>
    <t>深井　敦央</t>
  </si>
  <si>
    <t>ﾌｶｲ ｱﾂﾋﾛ</t>
  </si>
  <si>
    <t>深川　亮</t>
  </si>
  <si>
    <t>ﾌｶｶﾞﾜ ﾘｮｳ</t>
  </si>
  <si>
    <t>藤原　孝史朗</t>
  </si>
  <si>
    <t>ﾌｼﾞﾜﾗ ｺｳｼﾛｳ</t>
  </si>
  <si>
    <t>010801</t>
  </si>
  <si>
    <t>淵田　瑞貴</t>
  </si>
  <si>
    <t>ﾌﾁﾀﾞ ﾐｽﾞｷ</t>
  </si>
  <si>
    <t>011123</t>
  </si>
  <si>
    <t>松下　翔紀</t>
  </si>
  <si>
    <t>ﾏﾂｼﾀ ｼｮｳｷ</t>
  </si>
  <si>
    <t>010502</t>
  </si>
  <si>
    <t>宮城　貫太</t>
  </si>
  <si>
    <t>ﾐﾔｷﾞ ｶﾝﾀ</t>
  </si>
  <si>
    <t>010427</t>
  </si>
  <si>
    <t>向井　大賀</t>
  </si>
  <si>
    <t>ﾑｶｲ ﾀｲｶﾞ</t>
  </si>
  <si>
    <t>010404</t>
  </si>
  <si>
    <t>村上　颯太</t>
  </si>
  <si>
    <t>ﾑﾗｶﾐ ｿｳﾀ</t>
  </si>
  <si>
    <t>011231</t>
  </si>
  <si>
    <t>室井　希叶</t>
  </si>
  <si>
    <t>ﾑﾛｲ ｷｲﾄ</t>
  </si>
  <si>
    <t>010501</t>
  </si>
  <si>
    <t>山口　藩</t>
  </si>
  <si>
    <t>ﾔﾏｸﾞﾁ ﾊﾞﾝ</t>
  </si>
  <si>
    <t>山脇　崇佐</t>
  </si>
  <si>
    <t>ﾔﾏﾜｷ ｼｭｳｽｹ</t>
  </si>
  <si>
    <t>011110</t>
  </si>
  <si>
    <t>ﾕｷﾔﾏ ﾋﾗｸ</t>
  </si>
  <si>
    <t>010516</t>
  </si>
  <si>
    <t>吉村　吉平</t>
  </si>
  <si>
    <t>ﾖｼﾑﾗ ｷｯﾍﾟｲ</t>
  </si>
  <si>
    <t>020109</t>
  </si>
  <si>
    <t>九州情報大学</t>
  </si>
  <si>
    <t>西山　甲城</t>
  </si>
  <si>
    <t>ﾆｼﾔﾏ ｺｳｷ</t>
  </si>
  <si>
    <t>011016</t>
  </si>
  <si>
    <t>浦田　浩貴</t>
  </si>
  <si>
    <t>ｳﾗﾀ ﾋﾛｷ</t>
  </si>
  <si>
    <t>020125</t>
  </si>
  <si>
    <t>020129</t>
  </si>
  <si>
    <t>西田　智也</t>
  </si>
  <si>
    <t>ﾆｼﾀﾞ ﾄﾓﾔ</t>
  </si>
  <si>
    <t>和田　朋也</t>
  </si>
  <si>
    <t>ﾜﾀﾞ ﾄﾓﾔ</t>
  </si>
  <si>
    <t>020409</t>
  </si>
  <si>
    <t>竹元　理稀</t>
  </si>
  <si>
    <t>ﾀｹﾓﾄ ﾘｷ</t>
  </si>
  <si>
    <t>020914</t>
  </si>
  <si>
    <t>ﾏﾂﾑﾗ ﾅｵｷ</t>
  </si>
  <si>
    <t>020416</t>
  </si>
  <si>
    <t>久木田　玄太</t>
  </si>
  <si>
    <t>ｸｷﾀ ｹﾞﾝﾀ</t>
  </si>
  <si>
    <t>020626</t>
  </si>
  <si>
    <t>山本　偲音</t>
  </si>
  <si>
    <t>ﾔﾏﾓﾄ ｼｵﾝ</t>
  </si>
  <si>
    <t>出口　優那</t>
  </si>
  <si>
    <t>ﾃﾞｸﾞﾁ ﾕｳﾅ</t>
  </si>
  <si>
    <t>020623</t>
  </si>
  <si>
    <t>立花　昇太</t>
  </si>
  <si>
    <t>ﾀﾁﾊﾞﾅ ｼｮｳﾀ</t>
  </si>
  <si>
    <t>021024</t>
  </si>
  <si>
    <t>三池　優馬</t>
  </si>
  <si>
    <t>ﾐｲｹ ﾕｳﾏ</t>
  </si>
  <si>
    <t>020425</t>
  </si>
  <si>
    <t>田中　克憲</t>
  </si>
  <si>
    <t>ﾀﾅｶ ｶﾂﾉﾘ</t>
  </si>
  <si>
    <t>仲　伊織</t>
  </si>
  <si>
    <t>ﾅｶ ｲｵﾘ</t>
  </si>
  <si>
    <t>020521</t>
  </si>
  <si>
    <t>佐賀大学</t>
  </si>
  <si>
    <t>松本　拓己</t>
  </si>
  <si>
    <t>ﾏﾂﾓﾄ ﾀｸﾐ</t>
  </si>
  <si>
    <t>000130</t>
  </si>
  <si>
    <t>010109</t>
  </si>
  <si>
    <t>010122</t>
  </si>
  <si>
    <t>石川　聖真</t>
  </si>
  <si>
    <t>ｲｼｶﾜ ｾｲﾏ</t>
  </si>
  <si>
    <t>011209</t>
  </si>
  <si>
    <t>ｲﾃﾞ ﾊﾔﾄ</t>
  </si>
  <si>
    <t>大島　颯太</t>
  </si>
  <si>
    <t>ｵｵｼﾏ ｿｳﾀ</t>
  </si>
  <si>
    <t>河野　大毅</t>
  </si>
  <si>
    <t>ｺｳﾉ ﾀﾞｲｷ</t>
  </si>
  <si>
    <t>西　崚佑</t>
  </si>
  <si>
    <t>ﾆｼ ﾘｮｳｽｹ</t>
  </si>
  <si>
    <t>011107</t>
  </si>
  <si>
    <t>産業医科大学</t>
  </si>
  <si>
    <t>轟木　拓武</t>
  </si>
  <si>
    <t>ﾄﾄﾞﾛｷ ﾋﾛﾑ</t>
  </si>
  <si>
    <t>971204</t>
  </si>
  <si>
    <t>山内　柊史</t>
  </si>
  <si>
    <t>ﾔﾏｳﾁ ｼｭｳｼﾞ</t>
  </si>
  <si>
    <t>001223</t>
  </si>
  <si>
    <t>東京都</t>
  </si>
  <si>
    <t>石丸　遼</t>
  </si>
  <si>
    <t>ｲｼﾏﾙ ﾘｮｳ</t>
  </si>
  <si>
    <t>980613</t>
  </si>
  <si>
    <t>安部　友貴</t>
  </si>
  <si>
    <t>ｱﾍﾞ ﾕｳｷ</t>
  </si>
  <si>
    <t>010207</t>
  </si>
  <si>
    <t>鹿屋体育大学</t>
  </si>
  <si>
    <t>M2</t>
  </si>
  <si>
    <t>横田　幹太</t>
  </si>
  <si>
    <t>ﾖｺﾀ ｶﾝﾀ</t>
  </si>
  <si>
    <t>991015</t>
  </si>
  <si>
    <t>池田　大晟</t>
  </si>
  <si>
    <t>ｲｹﾀﾞ ﾀｲｾｲ</t>
  </si>
  <si>
    <t>桶谷　圭吾</t>
  </si>
  <si>
    <t>ｵｹﾀﾆ ｹｲｺﾞ</t>
  </si>
  <si>
    <t>葛西　伊吹</t>
  </si>
  <si>
    <t>ｶｻｲ ｲﾌﾞｷ</t>
  </si>
  <si>
    <t>010930</t>
  </si>
  <si>
    <t>神田　伝央</t>
  </si>
  <si>
    <t>ｶﾝﾀﾞ ﾂﾀｳ</t>
  </si>
  <si>
    <t>010805</t>
  </si>
  <si>
    <t>喜田　哲都</t>
  </si>
  <si>
    <t>ｷﾀ ﾃﾂﾄ</t>
  </si>
  <si>
    <t>020318</t>
  </si>
  <si>
    <t>栗原　直也</t>
  </si>
  <si>
    <t>ｸﾘﾊﾗ ﾅｵﾔ</t>
  </si>
  <si>
    <t>栃木県</t>
  </si>
  <si>
    <t>小手川　聖修</t>
  </si>
  <si>
    <t>ｺﾃｶﾞﾜ ｾｲｼｭｳ</t>
  </si>
  <si>
    <t>齋藤　周</t>
  </si>
  <si>
    <t>ｻｲﾄｳ ｼｭｳ</t>
  </si>
  <si>
    <t>010626</t>
  </si>
  <si>
    <t>芹川　晃希</t>
  </si>
  <si>
    <t>ｾﾘｶﾜ ｺｳｷ</t>
  </si>
  <si>
    <t>010908</t>
  </si>
  <si>
    <t>高橋　比呂弥</t>
  </si>
  <si>
    <t>ﾀｶﾊｼ ﾋﾛﾔ</t>
  </si>
  <si>
    <t>010528</t>
  </si>
  <si>
    <t>高山　健人</t>
  </si>
  <si>
    <t>ﾀｶﾔﾏ ｹﾝﾄ</t>
  </si>
  <si>
    <t>011103</t>
  </si>
  <si>
    <t>田村　顕正</t>
  </si>
  <si>
    <t>ﾀﾑﾗ ｱｷﾏｻ</t>
  </si>
  <si>
    <t>010413</t>
  </si>
  <si>
    <t>中原　敬輝</t>
  </si>
  <si>
    <t>ﾅｶﾊﾗ ﾄｼｷ</t>
  </si>
  <si>
    <t>011212</t>
  </si>
  <si>
    <t>浜崎　慎平</t>
  </si>
  <si>
    <t>011113</t>
  </si>
  <si>
    <t>林田　稜太</t>
  </si>
  <si>
    <t>ﾊﾔｼﾀﾞ ﾘｮｳﾀ</t>
  </si>
  <si>
    <t>ﾐｽﾞﾉ ｺｳﾀ</t>
  </si>
  <si>
    <t>010902</t>
  </si>
  <si>
    <t>山崎　時弥</t>
  </si>
  <si>
    <t>ﾔﾏｻｷ ﾄｷﾔ</t>
  </si>
  <si>
    <t>010830</t>
  </si>
  <si>
    <t>山田　大詩</t>
  </si>
  <si>
    <t>ﾔﾏﾀﾞ ﾀｲｼ</t>
  </si>
  <si>
    <t>010921</t>
  </si>
  <si>
    <t>吉田　隆之介</t>
  </si>
  <si>
    <t>ﾖｼﾀﾞ ﾘｭｳﾉｽｹ</t>
  </si>
  <si>
    <t>吉永　滉太</t>
  </si>
  <si>
    <t>ﾖｼﾅｶﾞ ｺｳﾀ</t>
  </si>
  <si>
    <t>001206</t>
  </si>
  <si>
    <t>米田　健斗</t>
  </si>
  <si>
    <t>ﾖﾈﾀ ｹﾝﾄ</t>
  </si>
  <si>
    <t>011208</t>
  </si>
  <si>
    <t>鹿児島大学</t>
  </si>
  <si>
    <t>今井　航</t>
  </si>
  <si>
    <t>ｲﾏｲ ﾜﾀﾙ</t>
  </si>
  <si>
    <t>福留　勘太</t>
  </si>
  <si>
    <t>ﾌｸﾄﾞﾒ ｶﾝﾀ</t>
  </si>
  <si>
    <t>000629</t>
  </si>
  <si>
    <t>末永　康貴</t>
  </si>
  <si>
    <t>ｽｴﾅｶﾞ ｺｳｷ</t>
  </si>
  <si>
    <t>001101</t>
  </si>
  <si>
    <t>上田　紘弥</t>
  </si>
  <si>
    <t>ｳｴﾀﾞ ﾋﾛﾔ</t>
  </si>
  <si>
    <t>000824</t>
  </si>
  <si>
    <t>福元　海人</t>
  </si>
  <si>
    <t>ﾌｸﾓﾄ ｶｲﾄ</t>
  </si>
  <si>
    <t>村橋　暁</t>
  </si>
  <si>
    <t>ﾑﾗﾊｼ ｻﾄﾙ</t>
  </si>
  <si>
    <t>990525</t>
  </si>
  <si>
    <t>田代　敬之</t>
  </si>
  <si>
    <t>ﾀｼﾛ ﾀｶﾕｷ</t>
  </si>
  <si>
    <t>020215</t>
  </si>
  <si>
    <t>吉見　智貴</t>
  </si>
  <si>
    <t>ﾖｼﾐ ﾄﾓｷ</t>
  </si>
  <si>
    <t>前田　和輝</t>
  </si>
  <si>
    <t>ﾏｴﾀﾞ ｶｽﾞｷ</t>
  </si>
  <si>
    <t>020316</t>
  </si>
  <si>
    <t>中本　幸成</t>
  </si>
  <si>
    <t>ﾅｶﾓﾄ ｺｳｾｲ</t>
  </si>
  <si>
    <t>西南学院大学</t>
  </si>
  <si>
    <t>ﾂｶﾓﾄ ﾀｸﾐ</t>
  </si>
  <si>
    <t>010407</t>
  </si>
  <si>
    <t>ｾｷ ﾚﾝﾀﾛｳ</t>
  </si>
  <si>
    <t>ﾆｲﾄﾞﾒ ｶｽﾞｷ</t>
  </si>
  <si>
    <t>010918</t>
  </si>
  <si>
    <t>西日本工業大学</t>
  </si>
  <si>
    <t>平城　佳典</t>
  </si>
  <si>
    <t>ﾋﾗｷ ﾖｼﾉﾘ</t>
  </si>
  <si>
    <t>010421</t>
  </si>
  <si>
    <t>名桜大学</t>
  </si>
  <si>
    <t>ﾅｶﾑﾗ ﾕｳﾄ</t>
  </si>
  <si>
    <t>高松　史明</t>
  </si>
  <si>
    <t>ﾀｶﾏﾂ ﾌﾐｱｷ</t>
  </si>
  <si>
    <t>010831</t>
  </si>
  <si>
    <t>ﾔﾏﾓﾄ ﾕｳｾｲ</t>
  </si>
  <si>
    <t>020219</t>
  </si>
  <si>
    <t>鹿島　天翔</t>
  </si>
  <si>
    <t>ｶｼﾏ ﾀｶﾄ</t>
  </si>
  <si>
    <t>芦塚　颯</t>
  </si>
  <si>
    <t>ｱｼﾂﾞｶ ﾊﾔﾄ</t>
  </si>
  <si>
    <t>020126</t>
  </si>
  <si>
    <t>奥　芳樹</t>
  </si>
  <si>
    <t>ｵｸ ﾖｼｷ</t>
  </si>
  <si>
    <t>010726</t>
  </si>
  <si>
    <t>011117</t>
  </si>
  <si>
    <t>丸田　隆聖</t>
  </si>
  <si>
    <t>ﾏﾙﾀ ﾘｭｳｾｲ</t>
  </si>
  <si>
    <t>010603</t>
  </si>
  <si>
    <t>福岡大学</t>
  </si>
  <si>
    <t>花谷　そら</t>
  </si>
  <si>
    <t>ﾊﾅﾀﾆ ｿﾗ</t>
  </si>
  <si>
    <t>010705</t>
  </si>
  <si>
    <t>今村　文哉</t>
  </si>
  <si>
    <t>ｲﾏﾑﾗ ﾌﾐﾔ</t>
  </si>
  <si>
    <t>010731</t>
  </si>
  <si>
    <t>柴田　龍海</t>
  </si>
  <si>
    <t>ｼﾊﾞﾀ ﾀﾂﾔ</t>
  </si>
  <si>
    <t>011213</t>
  </si>
  <si>
    <t>藤原　壮吾</t>
  </si>
  <si>
    <t>ﾌｼﾞﾜﾗ ｿｳｺﾞ</t>
  </si>
  <si>
    <t>011003</t>
  </si>
  <si>
    <t>010612</t>
  </si>
  <si>
    <t>早田　駿斗</t>
  </si>
  <si>
    <t>ｿｳﾀﾞ ｼｭﾝﾄ</t>
  </si>
  <si>
    <t>松原　舜</t>
  </si>
  <si>
    <t>ﾏﾂﾊﾞﾗ ｼｭﾝ</t>
  </si>
  <si>
    <t>011119</t>
  </si>
  <si>
    <t>荒木　文登</t>
  </si>
  <si>
    <t>ｱﾗｷ ﾌﾐﾄ</t>
  </si>
  <si>
    <t>020130</t>
  </si>
  <si>
    <t>福嶋　慶記</t>
  </si>
  <si>
    <t>ﾌｸｼﾏ ﾖｼｷ</t>
  </si>
  <si>
    <t>011009</t>
  </si>
  <si>
    <t>椎葉　悠真</t>
  </si>
  <si>
    <t>ｼｲﾊﾞ ﾕｳﾏ</t>
  </si>
  <si>
    <t>010904</t>
  </si>
  <si>
    <t>徳永　圭佑</t>
  </si>
  <si>
    <t>ﾄｸﾅｶﾞ ｹｲｽｹ</t>
  </si>
  <si>
    <t>疋田　隼士</t>
  </si>
  <si>
    <t>ﾋｷﾀﾞ ﾊﾔﾄ</t>
  </si>
  <si>
    <t>020119</t>
  </si>
  <si>
    <t>000429</t>
  </si>
  <si>
    <t>安立　雄斗</t>
  </si>
  <si>
    <t>ｱﾀﾞﾁ ﾕｳﾄ</t>
  </si>
  <si>
    <t>001216</t>
  </si>
  <si>
    <t>永島　将貴</t>
  </si>
  <si>
    <t>ﾅｶﾞｼﾏ ｼｮｳｷ</t>
  </si>
  <si>
    <t>010619</t>
  </si>
  <si>
    <t>音羽　悠基</t>
  </si>
  <si>
    <t>ｵﾄﾜ ﾕｳｷ</t>
  </si>
  <si>
    <t>010913</t>
  </si>
  <si>
    <t>有村　拓巳</t>
  </si>
  <si>
    <t>ｱﾘﾑﾗ ﾀｸﾐ</t>
  </si>
  <si>
    <t>荒牧　伸哉</t>
  </si>
  <si>
    <t>ｱﾗﾏｷ ｼﾝﾔ</t>
  </si>
  <si>
    <t>011010</t>
  </si>
  <si>
    <t>990718</t>
  </si>
  <si>
    <t>小野　幹太</t>
  </si>
  <si>
    <t>ｵﾉ ｶﾝﾀ</t>
  </si>
  <si>
    <t>010601</t>
  </si>
  <si>
    <t>大亀　詩門</t>
  </si>
  <si>
    <t>ｵｵｶﾒ ｼﾓﾝ</t>
  </si>
  <si>
    <t>中野　博康</t>
  </si>
  <si>
    <t>ﾅｶﾉ ﾋﾛﾔｽ</t>
  </si>
  <si>
    <t>020304</t>
  </si>
  <si>
    <t>田畑　颯覇</t>
  </si>
  <si>
    <t>ﾀﾊﾞﾀ ｿｳﾊ</t>
  </si>
  <si>
    <t>010919</t>
  </si>
  <si>
    <t>宮﨑　魁舟</t>
  </si>
  <si>
    <t>ﾐﾔｻﾞｷ ｶｲｼｭｳ</t>
  </si>
  <si>
    <t>011116</t>
  </si>
  <si>
    <t>000922</t>
  </si>
  <si>
    <t>011006</t>
  </si>
  <si>
    <t>堤　宏太朗</t>
  </si>
  <si>
    <t>ﾂﾂﾐ ｺｳﾀﾛｳ</t>
  </si>
  <si>
    <t>010717</t>
  </si>
  <si>
    <t>佐藤　滉徳</t>
  </si>
  <si>
    <t>ｻﾄｳ ｺｳﾄｸ</t>
  </si>
  <si>
    <t>011101</t>
  </si>
  <si>
    <t>朝日　翔太</t>
  </si>
  <si>
    <t>ｱｻﾋ ｼｮｳﾀ</t>
  </si>
  <si>
    <t>011011</t>
  </si>
  <si>
    <t>林原　朋哉</t>
  </si>
  <si>
    <t>ﾊﾔｼﾊﾞﾗ ﾄﾓﾔ</t>
  </si>
  <si>
    <t>稲田　駿</t>
  </si>
  <si>
    <t>ｲﾅﾀﾞ ｼｭﾝ</t>
  </si>
  <si>
    <t>011115</t>
  </si>
  <si>
    <t>鈴木　涼真</t>
  </si>
  <si>
    <t>ｽｽﾞｷ ﾘｮｳﾏ</t>
  </si>
  <si>
    <t>020131</t>
  </si>
  <si>
    <t>杉原　哲平</t>
  </si>
  <si>
    <t>ｽｷﾞﾊﾗ ﾃｯﾍﾟｲ</t>
  </si>
  <si>
    <t>021026</t>
  </si>
  <si>
    <t>021214</t>
  </si>
  <si>
    <t>白井　嘉人</t>
  </si>
  <si>
    <t>ｼﾗｲ ﾖｼﾄ</t>
  </si>
  <si>
    <t>021211</t>
  </si>
  <si>
    <t>水谷　翼</t>
  </si>
  <si>
    <t>ﾐｽﾞﾀﾆ ﾂﾊﾞｻ</t>
  </si>
  <si>
    <t>030212</t>
  </si>
  <si>
    <t>宮本　晃汰</t>
  </si>
  <si>
    <t>ﾐﾔﾓﾄ ｺｳﾀ</t>
  </si>
  <si>
    <t>021220</t>
  </si>
  <si>
    <t>富田　陸斗</t>
  </si>
  <si>
    <t>ﾄﾐﾀ ﾘｸﾄ</t>
  </si>
  <si>
    <t>030330</t>
  </si>
  <si>
    <t>稲岡　廉</t>
  </si>
  <si>
    <t>ｲﾅｵｶ ﾚﾝ</t>
  </si>
  <si>
    <t>020620</t>
  </si>
  <si>
    <t>020412</t>
  </si>
  <si>
    <t>020607</t>
  </si>
  <si>
    <t>山口　純平</t>
  </si>
  <si>
    <t>井町　慶太郎</t>
  </si>
  <si>
    <t>ｲﾏﾁ ｹｲﾀﾛｳ</t>
  </si>
  <si>
    <t>021104</t>
  </si>
  <si>
    <t>菅野　陽太</t>
  </si>
  <si>
    <t>ｶﾝﾉ ﾖｳﾀ</t>
  </si>
  <si>
    <t>011130</t>
  </si>
  <si>
    <t>山下　譲尊</t>
  </si>
  <si>
    <t>ﾔﾏｼﾀ ﾏｻﾀｶ</t>
  </si>
  <si>
    <t>021224</t>
  </si>
  <si>
    <t>熊本学園大学</t>
  </si>
  <si>
    <t>五郎丸　純史</t>
  </si>
  <si>
    <t>ｺﾞﾛｳﾏﾙ ｱﾂｼ</t>
  </si>
  <si>
    <t>010518</t>
  </si>
  <si>
    <t>小夏　亜優斗</t>
  </si>
  <si>
    <t>ｺﾅﾂ ｱﾕﾄ</t>
  </si>
  <si>
    <t>011219</t>
  </si>
  <si>
    <t>岡本　堅稔</t>
  </si>
  <si>
    <t>ｵｶﾓﾄ ｹﾝﾄ</t>
  </si>
  <si>
    <t>010424</t>
  </si>
  <si>
    <t>渕上　夏旺</t>
  </si>
  <si>
    <t>ﾌﾁｶﾞﾐ ﾅｵ</t>
  </si>
  <si>
    <t>010815</t>
  </si>
  <si>
    <t>永村　健人</t>
  </si>
  <si>
    <t>ﾅｶﾞﾑﾗ ｹﾝﾄ</t>
  </si>
  <si>
    <t>011217</t>
  </si>
  <si>
    <t>熊本大学</t>
  </si>
  <si>
    <t>ﾀﾅｶ ｱｷﾋﾛ</t>
  </si>
  <si>
    <t>坂田　賢亮</t>
  </si>
  <si>
    <t>ｻｶﾀ ｹﾝﾘｮｳ</t>
  </si>
  <si>
    <t>000523</t>
  </si>
  <si>
    <t>北岡　貴嗣</t>
  </si>
  <si>
    <t>ｷﾀｵｶ ﾀｶｼ</t>
  </si>
  <si>
    <t>020309</t>
  </si>
  <si>
    <t>清野　瑛一朗</t>
  </si>
  <si>
    <t>ｷﾖﾉ ｴｲｲﾁﾛｳ</t>
  </si>
  <si>
    <t>010725</t>
  </si>
  <si>
    <t>原口　太一</t>
  </si>
  <si>
    <t>ﾊﾗｸﾞﾁ ﾀｲﾁ</t>
  </si>
  <si>
    <t>001012</t>
  </si>
  <si>
    <t>益永　聖司</t>
  </si>
  <si>
    <t>ﾏｽﾅｶﾞ ｻﾄｼ</t>
  </si>
  <si>
    <t>011224</t>
  </si>
  <si>
    <t>010412</t>
  </si>
  <si>
    <t>村田　樹</t>
  </si>
  <si>
    <t>ﾑﾗﾀ ｲﾂｷ</t>
  </si>
  <si>
    <t>森　太志</t>
  </si>
  <si>
    <t>ﾓﾘ ﾀｲｼ</t>
  </si>
  <si>
    <t>010905</t>
  </si>
  <si>
    <t>渡部　洋澄</t>
  </si>
  <si>
    <t>ﾜﾀﾅﾍﾞ ﾋﾛﾄ</t>
  </si>
  <si>
    <t>弓削　佑太</t>
  </si>
  <si>
    <t>ﾕｹﾞ ﾕｳﾀ</t>
  </si>
  <si>
    <t>茅野　智裕</t>
  </si>
  <si>
    <t>ｶﾔﾉ ﾄﾓﾋﾛ</t>
  </si>
  <si>
    <t>990829</t>
  </si>
  <si>
    <t>西九州大学</t>
  </si>
  <si>
    <t>大分大学</t>
  </si>
  <si>
    <t>池田　彩人</t>
  </si>
  <si>
    <t>ｲｹﾀﾞ ｱﾔﾄ</t>
  </si>
  <si>
    <t>重藤　彰利</t>
  </si>
  <si>
    <t>ｼｹﾞﾄｳ ｱｷﾄｼ</t>
  </si>
  <si>
    <t>010123</t>
  </si>
  <si>
    <t>藤田　大貴</t>
  </si>
  <si>
    <t>ﾌｼﾞﾀ ﾋﾛｷ</t>
  </si>
  <si>
    <t>010828</t>
  </si>
  <si>
    <t>492296</t>
    <phoneticPr fontId="2"/>
  </si>
  <si>
    <t>第一工科大学</t>
  </si>
  <si>
    <t>岩川　智也</t>
  </si>
  <si>
    <t>ｲﾜｶﾜ ﾄﾓﾔ</t>
  </si>
  <si>
    <t>020314</t>
  </si>
  <si>
    <t>柏信　颯斗</t>
  </si>
  <si>
    <t>金丸　翔星</t>
  </si>
  <si>
    <t>ｶﾈﾏﾙ ｼｮｳｾｲ</t>
  </si>
  <si>
    <t>020212</t>
  </si>
  <si>
    <t>谷口　一希</t>
  </si>
  <si>
    <t>ﾀﾆｸﾞﾁ ｶｽﾞｷ</t>
  </si>
  <si>
    <t>010827</t>
  </si>
  <si>
    <t>平山　万真</t>
  </si>
  <si>
    <t>ﾋﾗﾔﾏ ｶｽﾞﾏ</t>
  </si>
  <si>
    <t>村島　望海</t>
  </si>
  <si>
    <t>ﾑﾗｼﾏ ﾉｿﾞﾐ</t>
  </si>
  <si>
    <t>ｳｼﾉﾊﾏ ｱﾕﾑ</t>
  </si>
  <si>
    <t>021118</t>
  </si>
  <si>
    <t>小川　耀平</t>
  </si>
  <si>
    <t>ｵｶﾞﾜ ﾖｳﾍｲ</t>
  </si>
  <si>
    <t>030102</t>
  </si>
  <si>
    <t>柿原　幹太</t>
  </si>
  <si>
    <t>ｶｷﾊﾗ ｶﾝﾀ</t>
  </si>
  <si>
    <t>021127</t>
  </si>
  <si>
    <t>竹上　直希</t>
  </si>
  <si>
    <t>ﾀｹｶﾞﾐ ﾅｵｷ</t>
  </si>
  <si>
    <t>020828</t>
  </si>
  <si>
    <t>東　汰騎</t>
  </si>
  <si>
    <t>ﾋｶﾞｼ ﾀｲｷ</t>
  </si>
  <si>
    <t>021105</t>
  </si>
  <si>
    <t>020516</t>
  </si>
  <si>
    <t>日本経済大学</t>
  </si>
  <si>
    <t>福岡教育大学</t>
  </si>
  <si>
    <t>4</t>
    <phoneticPr fontId="2"/>
  </si>
  <si>
    <t>池田　瞬平</t>
  </si>
  <si>
    <t>ｲｹﾀﾞ ｼｭﾝﾍﾟｲ</t>
  </si>
  <si>
    <t>永峰　啓太郎</t>
  </si>
  <si>
    <t>ﾅｶﾞﾐﾈ ｹｲﾀﾛｳ</t>
  </si>
  <si>
    <t>久保　湧真</t>
  </si>
  <si>
    <t>ｸﾎﾞ ﾕｳﾏ</t>
  </si>
  <si>
    <t>030218</t>
  </si>
  <si>
    <t>坂手　彰真</t>
  </si>
  <si>
    <t>ｻｶﾃ ｼｮｳﾏ</t>
  </si>
  <si>
    <t>020920</t>
  </si>
  <si>
    <t>九州工業大学</t>
  </si>
  <si>
    <t>原　佑介</t>
  </si>
  <si>
    <t>ﾊﾗ ﾕｳｽｹ</t>
  </si>
  <si>
    <t>010322</t>
  </si>
  <si>
    <t>大倉　隆平</t>
  </si>
  <si>
    <t>ｵｵｸﾗ ﾘｭｳﾍｲ</t>
  </si>
  <si>
    <t>出田　大貴</t>
  </si>
  <si>
    <t>ｲﾃﾞﾀ ﾀﾞｲｷ</t>
  </si>
  <si>
    <t>ｱｲﾊﾗ ﾄﾓﾉﾘ</t>
  </si>
  <si>
    <t>990203</t>
  </si>
  <si>
    <t>川越　響気</t>
  </si>
  <si>
    <t>ｶﾜｺﾞｴ ﾋﾋﾞｷ</t>
  </si>
  <si>
    <t>010907</t>
  </si>
  <si>
    <t>宗　悟志</t>
  </si>
  <si>
    <t>ｿｳ ｻﾄｼ</t>
  </si>
  <si>
    <t>010807</t>
  </si>
  <si>
    <t>九州大学</t>
  </si>
  <si>
    <t>大鷲　優紀</t>
  </si>
  <si>
    <t>ｵｵﾜｼ ﾕｳｷ</t>
  </si>
  <si>
    <t>000314</t>
  </si>
  <si>
    <t>姉川　将大</t>
  </si>
  <si>
    <t>ｱﾈｶﾞﾜ ﾏｻﾋﾛ</t>
  </si>
  <si>
    <t>010218</t>
  </si>
  <si>
    <t>古田　龍嗣</t>
  </si>
  <si>
    <t>ﾌﾙﾀ ﾘｮｳｼﾞ</t>
  </si>
  <si>
    <t>近藤　銀河</t>
  </si>
  <si>
    <t>ｺﾝﾄﾞｳ ｷﾞﾝｶﾞ</t>
  </si>
  <si>
    <t>001211</t>
  </si>
  <si>
    <t>吉田　多寛</t>
  </si>
  <si>
    <t>ﾖｼﾀﾞ ｶｽﾞﾋﾛ</t>
  </si>
  <si>
    <t>010426</t>
  </si>
  <si>
    <t>畠山　広聖</t>
  </si>
  <si>
    <t>ﾊﾀｹﾔﾏ ｺｳｾｲ</t>
  </si>
  <si>
    <t>010519</t>
  </si>
  <si>
    <t>今田　雄太</t>
  </si>
  <si>
    <t>ｲﾏﾀﾞ ﾕｳﾀ</t>
  </si>
  <si>
    <t>田島　圭祐</t>
  </si>
  <si>
    <t>ﾀｼﾏ ｹｲｽｹ</t>
  </si>
  <si>
    <t>金丸　祐大</t>
  </si>
  <si>
    <t>ｶﾈﾏﾙ ﾕｳﾀ</t>
  </si>
  <si>
    <t>川野賀　大喜</t>
  </si>
  <si>
    <t>ｶﾜﾉｶﾞ ﾀｲｷ</t>
  </si>
  <si>
    <t>011226</t>
  </si>
  <si>
    <t>千々松　皇陽</t>
  </si>
  <si>
    <t>ﾁﾁﾞﾏﾂ ｺｳﾖｳ</t>
  </si>
  <si>
    <t>010128</t>
  </si>
  <si>
    <t>黒澤　薫史</t>
  </si>
  <si>
    <t>ｸﾛｻﾜ ｶｵﾙ</t>
  </si>
  <si>
    <t>稲田　拓斗</t>
  </si>
  <si>
    <t>ｲﾅﾀﾞ ﾀｸﾄ</t>
  </si>
  <si>
    <t>佐久間　瑞貴</t>
  </si>
  <si>
    <t>ｻｸﾏ ﾐｽﾞｷ</t>
  </si>
  <si>
    <t>白神　優作</t>
  </si>
  <si>
    <t>ｼﾗｶﾐ ﾕｳｻｸ</t>
  </si>
  <si>
    <t>981202</t>
  </si>
  <si>
    <t>金子　翔大郎</t>
  </si>
  <si>
    <t>ｶﾈｺ ｼｮｳﾀﾛｳ</t>
  </si>
  <si>
    <t>010628</t>
  </si>
  <si>
    <t>HONDA</t>
  </si>
  <si>
    <t>YAMADA</t>
  </si>
  <si>
    <t>Yoshihiro</t>
  </si>
  <si>
    <t>Tsubasa</t>
  </si>
  <si>
    <t>KAWANO</t>
  </si>
  <si>
    <t>Shinnosuke</t>
  </si>
  <si>
    <t>TSUKANO</t>
  </si>
  <si>
    <t>Yusuke</t>
  </si>
  <si>
    <t>KAGEYAMA</t>
  </si>
  <si>
    <t>Yoshiki</t>
  </si>
  <si>
    <t>ISHIDA</t>
  </si>
  <si>
    <t>Shunsuke</t>
  </si>
  <si>
    <t>MATSUMOTO</t>
  </si>
  <si>
    <t>Masato</t>
  </si>
  <si>
    <t>TAKEDA</t>
  </si>
  <si>
    <t>Kampei</t>
  </si>
  <si>
    <t>YAMAUCHI</t>
  </si>
  <si>
    <t>Yuki</t>
  </si>
  <si>
    <t>ABE</t>
  </si>
  <si>
    <t>SHIMADA</t>
  </si>
  <si>
    <t>Sora</t>
  </si>
  <si>
    <t>YAMASHITA</t>
  </si>
  <si>
    <t>Atsuya</t>
  </si>
  <si>
    <t>UETOKO</t>
  </si>
  <si>
    <t>Yuta</t>
  </si>
  <si>
    <t>YAMAMOTO</t>
  </si>
  <si>
    <t>NAKAGAWA</t>
  </si>
  <si>
    <t>Takumi</t>
  </si>
  <si>
    <t>Hiroto</t>
  </si>
  <si>
    <t>Shintaro</t>
  </si>
  <si>
    <t>KAMIDOI</t>
  </si>
  <si>
    <t>Haruki</t>
  </si>
  <si>
    <t>YOSHIMURA</t>
  </si>
  <si>
    <t>YOSHIDA</t>
  </si>
  <si>
    <t>Ryo</t>
  </si>
  <si>
    <t>KOGA</t>
  </si>
  <si>
    <t>Keito</t>
  </si>
  <si>
    <t>CHIBA</t>
  </si>
  <si>
    <t>Akihiro</t>
  </si>
  <si>
    <t>Tomohiko</t>
  </si>
  <si>
    <t>KABASHIMA</t>
  </si>
  <si>
    <t>Taiga</t>
  </si>
  <si>
    <t>久留米工業高等専門学校</t>
  </si>
  <si>
    <t>010723</t>
  </si>
  <si>
    <t>吉貝　元徳</t>
  </si>
  <si>
    <t>ﾖｼｶｲ ﾏｻﾋﾛ</t>
  </si>
  <si>
    <t>矢野　貴之</t>
  </si>
  <si>
    <t>ﾔﾉ ﾀｶﾕｷ</t>
  </si>
  <si>
    <t>重松　拓実</t>
  </si>
  <si>
    <t>ｼｹﾞﾏﾂ ﾀｸﾐ</t>
  </si>
  <si>
    <t>000520</t>
  </si>
  <si>
    <t>得能　秀史</t>
  </si>
  <si>
    <t>ﾄｸﾉｳ ﾋﾃﾞﾌﾐ</t>
  </si>
  <si>
    <t>000301</t>
  </si>
  <si>
    <t>ﾅｶﾔｼｷ ﾀｶｱｷ</t>
  </si>
  <si>
    <t>平田　亘</t>
  </si>
  <si>
    <t>ﾋﾗﾀ ﾜﾀﾙ</t>
  </si>
  <si>
    <t>柚木　宏太</t>
  </si>
  <si>
    <t>ﾕﾉｷ ｺｳﾀ</t>
  </si>
  <si>
    <t>枝光　輝</t>
  </si>
  <si>
    <t>ｴﾀﾞﾐﾂ ﾋｶﾙ</t>
  </si>
  <si>
    <t>森　彬</t>
  </si>
  <si>
    <t>ﾓﾘ ｱｷﾗ</t>
  </si>
  <si>
    <t>ｷﾀｵｶ ｼｭﾝ</t>
  </si>
  <si>
    <t>宮崎産業経営大学</t>
  </si>
  <si>
    <t>Hiroki</t>
  </si>
  <si>
    <t>沖縄国際大学</t>
  </si>
  <si>
    <t>嘉陽　英斗</t>
  </si>
  <si>
    <t>ｶﾖｳ ｴｲﾄ</t>
  </si>
  <si>
    <t>010804</t>
  </si>
  <si>
    <t>米須　雄真</t>
  </si>
  <si>
    <t>ｺﾒｽ ﾕｳﾏ</t>
  </si>
  <si>
    <t>010728</t>
  </si>
  <si>
    <t>玉城　孝介</t>
  </si>
  <si>
    <t>ﾀﾏｼﾛ ｷｮｳｽｹ</t>
  </si>
  <si>
    <t>020202</t>
  </si>
  <si>
    <t>石仲　諒翔</t>
  </si>
  <si>
    <t>ｲｼﾅｶ ﾘｮｳﾄ</t>
  </si>
  <si>
    <t>020808</t>
  </si>
  <si>
    <t>金畑　怜穏</t>
  </si>
  <si>
    <t>ｶﾅﾊﾀ ﾚｵﾝ</t>
  </si>
  <si>
    <t>020930</t>
  </si>
  <si>
    <t>沖縄大学</t>
  </si>
  <si>
    <t>仲里　一志</t>
  </si>
  <si>
    <t>010507</t>
  </si>
  <si>
    <t>神谷　秋寿</t>
  </si>
  <si>
    <t>010920</t>
  </si>
  <si>
    <t>010514</t>
  </si>
  <si>
    <t>021030</t>
  </si>
  <si>
    <t>ﾅｶﾞﾊﾏ ﾙｷﾄ</t>
  </si>
  <si>
    <t>仲程　太陽</t>
  </si>
  <si>
    <t>020531</t>
  </si>
  <si>
    <t>阿部　翔太</t>
  </si>
  <si>
    <t>ｱﾍﾞ ｼｮｳﾀ</t>
  </si>
  <si>
    <t>020730</t>
  </si>
  <si>
    <t>池田　晃生</t>
  </si>
  <si>
    <t>ｲｹﾀﾞ ｺｳｾｲ</t>
  </si>
  <si>
    <t>020503</t>
  </si>
  <si>
    <t>伊藤　祥太</t>
  </si>
  <si>
    <t>020925</t>
  </si>
  <si>
    <t>岩武　龍輝</t>
  </si>
  <si>
    <t>ｲﾜﾀｹ ﾘｭｳｷ</t>
  </si>
  <si>
    <t>020526</t>
  </si>
  <si>
    <t>上村　陸斗</t>
  </si>
  <si>
    <t>大村　東輝</t>
  </si>
  <si>
    <t>ｵｵﾑﾗ ﾊﾙｷ</t>
  </si>
  <si>
    <t>020418</t>
  </si>
  <si>
    <t>小山　泰輝</t>
  </si>
  <si>
    <t>ｵﾔﾏ ﾀｲｷ</t>
  </si>
  <si>
    <t>021228</t>
  </si>
  <si>
    <t>加来　汰成</t>
  </si>
  <si>
    <t>ｶｸ ﾀｲｾｲ</t>
  </si>
  <si>
    <t>021128</t>
  </si>
  <si>
    <t>神谷　歩希</t>
  </si>
  <si>
    <t>ｶﾐﾔ ｲﾌﾞｷ</t>
  </si>
  <si>
    <t>021206</t>
  </si>
  <si>
    <t>木宮　翔大</t>
  </si>
  <si>
    <t>ｷﾉﾐﾔ ｼｮｳﾀ</t>
  </si>
  <si>
    <t>後藤　達樹</t>
  </si>
  <si>
    <t>ｺﾞﾄｳ ﾀﾂｷ</t>
  </si>
  <si>
    <t>020924</t>
  </si>
  <si>
    <t>清水　翔太</t>
  </si>
  <si>
    <t>ｼﾐｽﾞ ｼｮｳﾀ</t>
  </si>
  <si>
    <t>白根　大暉</t>
  </si>
  <si>
    <t>ｼﾗﾈ ﾀﾞｲｷ</t>
  </si>
  <si>
    <t>021013</t>
  </si>
  <si>
    <t>鈴木　凜</t>
  </si>
  <si>
    <t>ｽｽﾞｷ ﾘﾝ</t>
  </si>
  <si>
    <t>021213</t>
  </si>
  <si>
    <t>ﾀｶｲﾗ ﾕﾀｶ</t>
  </si>
  <si>
    <t>021201</t>
  </si>
  <si>
    <t>知念　凜斗</t>
  </si>
  <si>
    <t>ﾁﾈﾝ ﾘﾝﾄ</t>
  </si>
  <si>
    <t>020818</t>
  </si>
  <si>
    <t>土居　俊弥</t>
  </si>
  <si>
    <t>ﾄﾞｲ ｼｭﾝﾔ</t>
  </si>
  <si>
    <t>021115</t>
  </si>
  <si>
    <t>鳥井　息吹</t>
  </si>
  <si>
    <t>ﾄﾘｲ ｲﾌﾞｷ</t>
  </si>
  <si>
    <t>021216</t>
  </si>
  <si>
    <t>中村　翔</t>
  </si>
  <si>
    <t>ﾅｶﾑﾗ ｶｹﾙ</t>
  </si>
  <si>
    <t>020807</t>
  </si>
  <si>
    <t>西　駿風</t>
  </si>
  <si>
    <t>ﾆｼ ｶｹﾙ</t>
  </si>
  <si>
    <t>020413</t>
  </si>
  <si>
    <t>西原　大貴</t>
  </si>
  <si>
    <t>ﾆｼﾊﾗ ﾀﾞｲｷ</t>
  </si>
  <si>
    <t>021124</t>
  </si>
  <si>
    <t>西村　凌</t>
  </si>
  <si>
    <t>ﾆｼﾑﾗ ﾘｮｳ</t>
  </si>
  <si>
    <t>021101</t>
  </si>
  <si>
    <t>021208</t>
  </si>
  <si>
    <t>原田　颯太</t>
  </si>
  <si>
    <t>ﾊﾗﾀﾞ ｿｳﾀ</t>
  </si>
  <si>
    <t>030105</t>
  </si>
  <si>
    <t>春木　寿彦</t>
  </si>
  <si>
    <t>ﾊﾙｷ ｶｽﾞﾋｺ</t>
  </si>
  <si>
    <t>030123</t>
  </si>
  <si>
    <t>平石　登夢</t>
  </si>
  <si>
    <t>ﾋﾗｲｼ ﾄﾑ</t>
  </si>
  <si>
    <t>藤井　陽土</t>
  </si>
  <si>
    <t>ﾌｼﾞｲ ﾀｶﾄ</t>
  </si>
  <si>
    <t>021119</t>
  </si>
  <si>
    <t>藤井　颯樹</t>
  </si>
  <si>
    <t>ﾌｼﾞｲ ﾘｭｳｷ</t>
  </si>
  <si>
    <t>030217</t>
  </si>
  <si>
    <t>益田　健匠</t>
  </si>
  <si>
    <t>ﾏｽﾀﾞ ｹﾝｼｮｳ</t>
  </si>
  <si>
    <t>020803</t>
  </si>
  <si>
    <t>宮浦　晃綺</t>
  </si>
  <si>
    <t>ﾐﾔｳﾗ ｺｳｷ</t>
  </si>
  <si>
    <t>021110</t>
  </si>
  <si>
    <t>宮﨑　啓徳</t>
  </si>
  <si>
    <t>021003</t>
  </si>
  <si>
    <t>宮崎　竜太</t>
  </si>
  <si>
    <t>ﾐﾔｻﾞｷ ﾘｭｳﾀ</t>
  </si>
  <si>
    <t>宮原　陽大</t>
  </si>
  <si>
    <t>ﾐﾔﾊﾗ ﾊﾙﾄ</t>
  </si>
  <si>
    <t>020621</t>
  </si>
  <si>
    <t>三好　凜</t>
  </si>
  <si>
    <t>ﾐﾖｼ ﾘﾝ</t>
  </si>
  <si>
    <t>山下　凌矢</t>
  </si>
  <si>
    <t>ﾔﾏｼﾀ ﾘｮｳﾔ</t>
  </si>
  <si>
    <t>030129</t>
  </si>
  <si>
    <t>山添　琳玖翔</t>
  </si>
  <si>
    <t>ﾔﾏｿﾞｴ ﾘｸﾄ</t>
  </si>
  <si>
    <t>030214</t>
  </si>
  <si>
    <t>山田　隼人</t>
  </si>
  <si>
    <t>ﾔﾏﾀﾞ ﾊﾔﾄ</t>
  </si>
  <si>
    <t>021205</t>
  </si>
  <si>
    <t>山田　春日</t>
  </si>
  <si>
    <t>ﾔﾏﾀﾞ ﾊﾙﾋ</t>
  </si>
  <si>
    <t>030319</t>
  </si>
  <si>
    <t>030203</t>
  </si>
  <si>
    <t>吉野　壱圭</t>
  </si>
  <si>
    <t>030314</t>
  </si>
  <si>
    <t>九州国際大学</t>
  </si>
  <si>
    <t>田中　章博</t>
  </si>
  <si>
    <t>021001</t>
  </si>
  <si>
    <t>渋谷　龍星</t>
  </si>
  <si>
    <t>020928</t>
  </si>
  <si>
    <t>福田　理仁</t>
  </si>
  <si>
    <t>ﾌｸﾀﾞ ﾀｶﾋﾄ</t>
  </si>
  <si>
    <t>980119</t>
  </si>
  <si>
    <t>新藤　倫太郎</t>
  </si>
  <si>
    <t>ｼﾝﾄﾞｳ ﾘﾝﾀﾛｳ</t>
  </si>
  <si>
    <t>010515</t>
  </si>
  <si>
    <t>小川　翔大</t>
  </si>
  <si>
    <t>ｵｶﾞﾜ ｼｮｳﾀ</t>
  </si>
  <si>
    <t>020423</t>
  </si>
  <si>
    <t>松浦　悟志</t>
  </si>
  <si>
    <t>ﾏﾂｳﾗ ｻﾄｼ</t>
  </si>
  <si>
    <t>021005</t>
  </si>
  <si>
    <t>笠置　悠真</t>
  </si>
  <si>
    <t>ｶｻｷﾞ ﾕｳﾏ</t>
  </si>
  <si>
    <t>九州保健福祉大学</t>
  </si>
  <si>
    <t>020408</t>
  </si>
  <si>
    <t>藤家　晟</t>
  </si>
  <si>
    <t>ﾌｼﾞｲｴ ｱｷﾗ</t>
  </si>
  <si>
    <t>970428</t>
  </si>
  <si>
    <t>佐世保工業高等専門学校</t>
  </si>
  <si>
    <t>吉村　拓真</t>
  </si>
  <si>
    <t>ﾖｼﾑﾗ ﾀｸﾏ</t>
  </si>
  <si>
    <t>010509</t>
  </si>
  <si>
    <t>010707</t>
  </si>
  <si>
    <t>志學館大学</t>
  </si>
  <si>
    <t>米丸　康平</t>
  </si>
  <si>
    <t>ﾖﾈﾏﾙ ｺｳﾍｲ</t>
  </si>
  <si>
    <t>000502</t>
  </si>
  <si>
    <t>鹿児島工業高等専門学校</t>
  </si>
  <si>
    <t>021015</t>
  </si>
  <si>
    <t>槇野　智也</t>
  </si>
  <si>
    <t>ﾏｷﾉ ﾄﾓﾔ</t>
  </si>
  <si>
    <t>030106</t>
  </si>
  <si>
    <t>ﾀｹﾀﾞ ｺｳﾀﾛｳ</t>
  </si>
  <si>
    <t>020426</t>
  </si>
  <si>
    <t>中村　大悟</t>
  </si>
  <si>
    <t>ﾅｶﾑﾗ ﾀﾞｲｺﾞ</t>
  </si>
  <si>
    <t>021028</t>
  </si>
  <si>
    <t>柿村　諒</t>
  </si>
  <si>
    <t>ｶｷﾑﾗ ﾘｮｳ</t>
  </si>
  <si>
    <t>030310</t>
  </si>
  <si>
    <t>林　泰雅</t>
  </si>
  <si>
    <t>ﾊﾔｼ ﾀｲｶﾞ</t>
  </si>
  <si>
    <t>大分工業高等専門学校</t>
  </si>
  <si>
    <t>北九州工業高等専門学校</t>
  </si>
  <si>
    <t>北九州市立大学</t>
  </si>
  <si>
    <t>阿座上　朝輝</t>
  </si>
  <si>
    <t>ｱｻﾞｶﾐ ﾄﾓｷ</t>
  </si>
  <si>
    <t>堀切　悠伸</t>
  </si>
  <si>
    <t>ﾎﾘｷﾘ ﾕｳｼﾝ</t>
  </si>
  <si>
    <t>010730</t>
  </si>
  <si>
    <t>眞鍋　瞬也</t>
  </si>
  <si>
    <t>ﾏﾅﾍﾞ ｼｭﾝﾔ</t>
  </si>
  <si>
    <t>010909</t>
  </si>
  <si>
    <t>高木　政宗</t>
  </si>
  <si>
    <t>ﾀｶｷ ﾏｻﾑﾈ</t>
  </si>
  <si>
    <t>松浦　啓太</t>
  </si>
  <si>
    <t>ﾏﾂｳﾗ ｹｲﾀ</t>
  </si>
  <si>
    <t>010806</t>
  </si>
  <si>
    <t>尊田　涼太郎</t>
  </si>
  <si>
    <t>ｿﾝﾀﾞ ﾘｮｳﾀﾛｳ</t>
  </si>
  <si>
    <t>010523</t>
  </si>
  <si>
    <t>ﾏｼﾞﾏ ﾀｶﾖｼ</t>
  </si>
  <si>
    <t>松浦　輝樹</t>
  </si>
  <si>
    <t>ﾏﾂｳﾗ ﾃﾙｷ</t>
  </si>
  <si>
    <t>勝枝　真弘</t>
  </si>
  <si>
    <t>ｶﾂｴﾀﾞ ﾏｻﾋﾛ</t>
  </si>
  <si>
    <t>020608</t>
  </si>
  <si>
    <t>藤川　遥登</t>
  </si>
  <si>
    <t>ﾌｼﾞｶﾜ ﾊﾙﾄ</t>
  </si>
  <si>
    <t>020624</t>
  </si>
  <si>
    <t>小笠原　陽哉</t>
  </si>
  <si>
    <t>ｵｶﾞｻﾜﾗ ﾊﾙﾔ</t>
  </si>
  <si>
    <t>長崎国際大学</t>
  </si>
  <si>
    <t>991115</t>
  </si>
  <si>
    <t>森崎　将尋</t>
  </si>
  <si>
    <t>ﾓﾘｻｷ ﾕｷﾋﾛ</t>
  </si>
  <si>
    <t>苑田　祥吾</t>
  </si>
  <si>
    <t>ｿﾉﾀﾞ ｼｮｳｺﾞ</t>
  </si>
  <si>
    <t>020313</t>
  </si>
  <si>
    <t>橋口　友亮</t>
  </si>
  <si>
    <t>ﾊｼｸﾞﾁ ﾕｳｽｹ</t>
  </si>
  <si>
    <t>九州産業大学</t>
  </si>
  <si>
    <t>鹿児島国際大学</t>
  </si>
  <si>
    <t>佐藤　航</t>
  </si>
  <si>
    <t>ｻﾄｳ ﾜﾀﾙ</t>
  </si>
  <si>
    <t>020825</t>
  </si>
  <si>
    <t>中川　敢晴</t>
  </si>
  <si>
    <t>ﾅｶｶﾞﾜ ｶﾝｾｲ</t>
  </si>
  <si>
    <t>020618</t>
  </si>
  <si>
    <t>脇野　怜央</t>
  </si>
  <si>
    <t>ﾜｷﾉ ﾚｵ</t>
  </si>
  <si>
    <t>020817</t>
  </si>
  <si>
    <t>藤本　悠太郎</t>
  </si>
  <si>
    <t>ﾌｼﾞﾓﾄ ﾕｳﾀﾛｳ</t>
  </si>
  <si>
    <t>別府　明稔</t>
  </si>
  <si>
    <t>ﾍﾞｯﾌﾟ ｱｷﾄｼ</t>
  </si>
  <si>
    <t>020826</t>
  </si>
  <si>
    <t>佐藤　光陽</t>
  </si>
  <si>
    <t>ｻﾄｳ ｺｳﾖｳ</t>
  </si>
  <si>
    <t>020809</t>
  </si>
  <si>
    <t>長崎総合科学大学</t>
  </si>
  <si>
    <t>000715</t>
  </si>
  <si>
    <t>長崎大学</t>
  </si>
  <si>
    <t>田代　瑞貴</t>
  </si>
  <si>
    <t>鶴田　理久</t>
  </si>
  <si>
    <t>ﾂﾙﾀ ﾘｸ</t>
  </si>
  <si>
    <t>990307</t>
  </si>
  <si>
    <t>坂田　雄也</t>
  </si>
  <si>
    <t>ｻｶﾀ ﾕｳﾔ</t>
  </si>
  <si>
    <t>990304</t>
  </si>
  <si>
    <t>安田　栄真</t>
  </si>
  <si>
    <t>ﾔｽﾀﾞ ﾊﾙﾏ</t>
  </si>
  <si>
    <t>西川　勝彦</t>
  </si>
  <si>
    <t>ﾆｼｶﾜ ｶﾂﾋｺ</t>
  </si>
  <si>
    <t>020206</t>
  </si>
  <si>
    <t>岡本　遼</t>
  </si>
  <si>
    <t>ｵｶﾓﾄ ﾘｮｳ</t>
  </si>
  <si>
    <t>林　友祐</t>
  </si>
  <si>
    <t>ﾊﾔｼ ﾕｳｽｹ</t>
  </si>
  <si>
    <t>001203</t>
  </si>
  <si>
    <t>徳山　一彰</t>
  </si>
  <si>
    <t>ﾄｸﾔﾏ ｶｽﾞｱｷ</t>
  </si>
  <si>
    <t>020115</t>
  </si>
  <si>
    <t>出口　達基</t>
  </si>
  <si>
    <t>ﾃﾞｸﾞﾁ ﾀﾂｷ</t>
  </si>
  <si>
    <t>古川　道也</t>
  </si>
  <si>
    <t>ﾌﾙｶﾜ ﾄｳﾔ</t>
  </si>
  <si>
    <t>020725</t>
  </si>
  <si>
    <t>相良　滉人</t>
  </si>
  <si>
    <t>ｻｶﾞﾗ ﾋﾛﾄ</t>
  </si>
  <si>
    <t>020927</t>
  </si>
  <si>
    <t>大貫　翔哉</t>
  </si>
  <si>
    <t>ｵｵﾇｷ ｼｮｳﾔ</t>
  </si>
  <si>
    <t>020428</t>
  </si>
  <si>
    <t>有馬　彰秀</t>
  </si>
  <si>
    <t>ｱﾘﾏ ｱｷﾋﾃﾞ</t>
  </si>
  <si>
    <t>020903</t>
  </si>
  <si>
    <t>曽木　大志</t>
  </si>
  <si>
    <t>ｿｷ ﾀｲｼ</t>
  </si>
  <si>
    <t>竹藤　瑛介</t>
  </si>
  <si>
    <t>ﾀｹﾌｼﾞ ﾃﾙｱｷ</t>
  </si>
  <si>
    <t>稲付　学士</t>
  </si>
  <si>
    <t>ｲﾅﾂｷ ｶﾞｸﾄ</t>
  </si>
  <si>
    <t>福富　優太</t>
  </si>
  <si>
    <t>ﾌｸﾄﾐ ﾕｳﾀ</t>
  </si>
  <si>
    <t>020726</t>
  </si>
  <si>
    <t>阿久井　強志</t>
  </si>
  <si>
    <t>ｱｸｲ ﾂﾖｼ</t>
  </si>
  <si>
    <t>日本文理大学</t>
  </si>
  <si>
    <t>浅田　悠太</t>
  </si>
  <si>
    <t>ｱｻﾀﾞ ﾕｳﾀ</t>
  </si>
  <si>
    <t>ﾌｸﾀﾞ ﾘｮｳﾀ</t>
  </si>
  <si>
    <t>011225</t>
  </si>
  <si>
    <t>010802</t>
  </si>
  <si>
    <t>松尾　健介</t>
  </si>
  <si>
    <t>ﾏﾂｵ ｹﾝｽｹ</t>
  </si>
  <si>
    <t>鶴　雄人</t>
  </si>
  <si>
    <t>ﾂﾙ ﾕｳﾄ</t>
  </si>
  <si>
    <t>安東　慶介</t>
  </si>
  <si>
    <t>ｱﾝﾄﾞｳ ｹｲｽｹ</t>
  </si>
  <si>
    <t>橋本　侑昌</t>
  </si>
  <si>
    <t>ﾊｼﾓﾄ ﾕｳｼｮｳ</t>
  </si>
  <si>
    <t>森　勇人</t>
  </si>
  <si>
    <t>ﾓﾘ ﾀｹﾄ</t>
  </si>
  <si>
    <t>010605</t>
  </si>
  <si>
    <t>野々上　由翔</t>
  </si>
  <si>
    <t>ﾉﾉｳｴ ﾕｲﾄ</t>
  </si>
  <si>
    <t>030202</t>
  </si>
  <si>
    <t>東條　吏起</t>
  </si>
  <si>
    <t>ﾄｳｼﾞｮｳ ﾘﾂｷ</t>
  </si>
  <si>
    <t>小野　雄聖</t>
  </si>
  <si>
    <t>ｵﾉ ﾕｳｾｲ</t>
  </si>
  <si>
    <t>021215</t>
  </si>
  <si>
    <t>小西　壮太郎</t>
  </si>
  <si>
    <t>ｺﾆｼ ｿｳﾀﾛｳ</t>
  </si>
  <si>
    <t>021029</t>
  </si>
  <si>
    <t>森賀　竜斗</t>
  </si>
  <si>
    <t>ﾓﾘｶﾞ ﾘｭｳﾄ</t>
  </si>
  <si>
    <t>020716</t>
  </si>
  <si>
    <t>小西　亮徳</t>
  </si>
  <si>
    <t>ｺﾆｼ ｱｷﾉﾘ</t>
  </si>
  <si>
    <t>渕上　裕太</t>
  </si>
  <si>
    <t>ﾌﾁｶﾞﾐ ﾕｳﾀ</t>
  </si>
  <si>
    <t>020612</t>
  </si>
  <si>
    <t>小畑　聖</t>
  </si>
  <si>
    <t>ｺﾊﾞﾀ ｻﾄﾙ</t>
  </si>
  <si>
    <t>020415</t>
  </si>
  <si>
    <t>阿部　真碧</t>
  </si>
  <si>
    <t>ｱﾍﾞ ﾅｵﾄ</t>
  </si>
  <si>
    <t>030224</t>
  </si>
  <si>
    <t>ﾀｶｷﾞ ｹｲｽｹ</t>
  </si>
  <si>
    <t>020508</t>
  </si>
  <si>
    <t>本山　真之介</t>
  </si>
  <si>
    <t>ﾓﾄﾔﾏ ｼﾝﾉｽｹ</t>
  </si>
  <si>
    <t>大橋　廉</t>
  </si>
  <si>
    <t>ｵｵﾊｼ ﾚﾝ</t>
  </si>
  <si>
    <t>020614</t>
  </si>
  <si>
    <t>森山　和貴</t>
  </si>
  <si>
    <t>ﾓﾘﾔﾏ ｶｽﾞｷ</t>
  </si>
  <si>
    <t>020605</t>
  </si>
  <si>
    <t>今宮　光貴</t>
  </si>
  <si>
    <t>ｲﾏﾐﾔ ｺｳｷ</t>
  </si>
  <si>
    <t>020814</t>
  </si>
  <si>
    <t>中野　雄蔵</t>
  </si>
  <si>
    <t>ﾅｶﾉ ﾕｳｿﾞｳ</t>
  </si>
  <si>
    <t>020404</t>
  </si>
  <si>
    <t>小川　拓人</t>
  </si>
  <si>
    <t>ｵｶﾞﾜ ﾀｸﾄ</t>
  </si>
  <si>
    <t>020505</t>
  </si>
  <si>
    <t>日髙　龍生</t>
  </si>
  <si>
    <t>ﾋﾀﾞｶ ﾘｭｳｷ</t>
  </si>
  <si>
    <t>020704</t>
  </si>
  <si>
    <t>長崎県立大学</t>
    <phoneticPr fontId="4"/>
  </si>
  <si>
    <t>琉球大学</t>
  </si>
  <si>
    <t>石丸　友豊</t>
  </si>
  <si>
    <t>ｲｼﾏﾙ ﾕｳﾎｳ</t>
  </si>
  <si>
    <t>991124</t>
  </si>
  <si>
    <t>飯田　宮隆</t>
  </si>
  <si>
    <t>ｲｲﾀﾞ ｸﾘｭｳ</t>
  </si>
  <si>
    <t>石岡　虎之助</t>
  </si>
  <si>
    <t>ｲｼｵｶ ﾄﾗﾉｽｹ</t>
  </si>
  <si>
    <t>021025</t>
  </si>
  <si>
    <t>Toranosuke</t>
  </si>
  <si>
    <t>内田　大樹</t>
  </si>
  <si>
    <t>ｳﾁﾀﾞ ﾀｲｷ</t>
  </si>
  <si>
    <t>020908</t>
  </si>
  <si>
    <t>Taiki</t>
  </si>
  <si>
    <t>浦　歩望</t>
  </si>
  <si>
    <t>ｳﾗ ｱﾕﾑ</t>
  </si>
  <si>
    <t>020417</t>
  </si>
  <si>
    <t>Ayumu</t>
  </si>
  <si>
    <t>大園　倫太郎</t>
  </si>
  <si>
    <t>ｵｵｿﾞﾉ ﾘﾝﾀﾛｳ</t>
  </si>
  <si>
    <t>021020</t>
  </si>
  <si>
    <t>Rintaro</t>
  </si>
  <si>
    <t>小崎　律稀</t>
  </si>
  <si>
    <t>ｺｻﾞｷ ﾘﾂｷ</t>
  </si>
  <si>
    <t>020405</t>
  </si>
  <si>
    <t>Ritsuki</t>
  </si>
  <si>
    <t>佐藤　主理</t>
  </si>
  <si>
    <t>ｻﾄｳ ｼｭﾘ</t>
  </si>
  <si>
    <t>030205</t>
  </si>
  <si>
    <t>SATO</t>
  </si>
  <si>
    <t>高見　翔太郎</t>
  </si>
  <si>
    <t>ﾀｶﾐ ｼｮｳﾀﾛｳ</t>
  </si>
  <si>
    <t>Shotaro</t>
  </si>
  <si>
    <t>天間　一希</t>
  </si>
  <si>
    <t>ﾃﾝﾏ ｶｽﾞｷ</t>
  </si>
  <si>
    <t>Kazuki</t>
  </si>
  <si>
    <t>長尾　太道</t>
  </si>
  <si>
    <t>ﾅｶﾞｵ ﾀｲﾄﾞｳ</t>
  </si>
  <si>
    <t>020801</t>
  </si>
  <si>
    <t>中村　勇斗</t>
  </si>
  <si>
    <t>030302</t>
  </si>
  <si>
    <t>NAKAMURA</t>
  </si>
  <si>
    <t>Yuto</t>
  </si>
  <si>
    <t>野崎　昌秀</t>
  </si>
  <si>
    <t>ﾉｻﾞｷ ﾏｻﾋﾃﾞ</t>
  </si>
  <si>
    <t>020719</t>
  </si>
  <si>
    <t>HARAGUCHI</t>
  </si>
  <si>
    <t>村上　朋郎</t>
  </si>
  <si>
    <t>ﾑﾗｶﾐ ﾄﾓﾛｳ</t>
  </si>
  <si>
    <t>030210</t>
  </si>
  <si>
    <t>MURAKAMI</t>
  </si>
  <si>
    <t>百田　将馬</t>
  </si>
  <si>
    <t>ﾓﾓﾀ ｼｮｳﾏ</t>
  </si>
  <si>
    <t>Shoma</t>
  </si>
  <si>
    <t>山下　昌峻</t>
  </si>
  <si>
    <t>渋谷　健伸</t>
  </si>
  <si>
    <t>ｼﾌﾞﾔ ｹﾝｼﾝ</t>
  </si>
  <si>
    <t>020616</t>
  </si>
  <si>
    <t>梁　梓桐</t>
  </si>
  <si>
    <t>島津　克博</t>
  </si>
  <si>
    <t>ｼﾏﾂﾞ ｶﾂﾋﾛ</t>
  </si>
  <si>
    <t>小夏　和馬</t>
  </si>
  <si>
    <t>ｺﾅﾂ ｶｽﾞﾏ</t>
  </si>
  <si>
    <t>平野　皓大</t>
  </si>
  <si>
    <t>020715</t>
  </si>
  <si>
    <t>鳥越　璃音</t>
  </si>
  <si>
    <t>ﾄﾘｺﾞｴ ﾘｵﾝ</t>
  </si>
  <si>
    <t>ｺﾊﾞ ﾀﾂﾔ</t>
  </si>
  <si>
    <t>ﾏﾙﾊﾞﾔｼ ｹｲﾄ</t>
  </si>
  <si>
    <t>020915</t>
  </si>
  <si>
    <t>ﾌｼﾞｲ ﾀｹﾄ</t>
  </si>
  <si>
    <t>ﾏﾅｺﾞ ﾀｸﾐ</t>
  </si>
  <si>
    <t>030120</t>
  </si>
  <si>
    <t>ﾅｶｵ ｶｽﾞﾏ</t>
  </si>
  <si>
    <t>020810</t>
  </si>
  <si>
    <t>山田　翔大</t>
  </si>
  <si>
    <t>ﾔﾏﾀﾞ ｼｮｳﾀ</t>
  </si>
  <si>
    <t>今野　凱生</t>
  </si>
  <si>
    <t>ｺﾝﾉ ｶｲｾｲ</t>
  </si>
  <si>
    <t>ｱｻｸﾗ ﾉｿﾞﾑ</t>
  </si>
  <si>
    <t>部長名 ﾌﾘｶﾞﾅ</t>
    <rPh sb="0" eb="3">
      <t>ブチョウメイ</t>
    </rPh>
    <phoneticPr fontId="2"/>
  </si>
  <si>
    <t>部長名</t>
    <rPh sb="0" eb="2">
      <t>ブチョウ</t>
    </rPh>
    <rPh sb="2" eb="3">
      <t>メイ</t>
    </rPh>
    <phoneticPr fontId="2"/>
  </si>
  <si>
    <t>監督名 ﾌﾘｶﾞﾅ</t>
    <rPh sb="0" eb="2">
      <t>カントク</t>
    </rPh>
    <rPh sb="2" eb="3">
      <t>メイ</t>
    </rPh>
    <phoneticPr fontId="2"/>
  </si>
  <si>
    <t>監督名</t>
    <rPh sb="0" eb="2">
      <t>カントク</t>
    </rPh>
    <rPh sb="2" eb="3">
      <t>メイ</t>
    </rPh>
    <phoneticPr fontId="2"/>
  </si>
  <si>
    <t>印</t>
    <rPh sb="0" eb="1">
      <t>イン</t>
    </rPh>
    <phoneticPr fontId="2"/>
  </si>
  <si>
    <t>申込責任者 ﾌﾘｶﾞﾅ</t>
    <rPh sb="0" eb="2">
      <t>モウシコミ</t>
    </rPh>
    <rPh sb="2" eb="5">
      <t>セキニンシャ</t>
    </rPh>
    <phoneticPr fontId="2"/>
  </si>
  <si>
    <t>申込責任者 氏名</t>
    <rPh sb="0" eb="5">
      <t>モウシコミセキニンシャ</t>
    </rPh>
    <rPh sb="6" eb="8">
      <t>シメイ</t>
    </rPh>
    <phoneticPr fontId="2"/>
  </si>
  <si>
    <t>電話番号</t>
    <rPh sb="0" eb="4">
      <t>デンワバンゴウ</t>
    </rPh>
    <phoneticPr fontId="2"/>
  </si>
  <si>
    <t>緊急連絡先</t>
    <rPh sb="0" eb="5">
      <t>キンキュウレンラクサキ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</si>
  <si>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</si>
  <si>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</si>
  <si>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メールアドレス</t>
    <phoneticPr fontId="2"/>
  </si>
  <si>
    <t>種類</t>
    <rPh sb="0" eb="2">
      <t>シュルイ</t>
    </rPh>
    <phoneticPr fontId="4"/>
  </si>
  <si>
    <t>種別</t>
    <rPh sb="0" eb="2">
      <t>シュベツ</t>
    </rPh>
    <phoneticPr fontId="4"/>
  </si>
  <si>
    <t>地区コード</t>
    <rPh sb="0" eb="2">
      <t>チク</t>
    </rPh>
    <phoneticPr fontId="4"/>
  </si>
  <si>
    <t>カナ団体名</t>
    <rPh sb="2" eb="5">
      <t>ダンタイメイ</t>
    </rPh>
    <phoneticPr fontId="4"/>
  </si>
  <si>
    <t>略称名</t>
    <rPh sb="0" eb="2">
      <t>リャクショウ</t>
    </rPh>
    <rPh sb="2" eb="3">
      <t>メイ</t>
    </rPh>
    <phoneticPr fontId="4"/>
  </si>
  <si>
    <t>郵便番号</t>
    <rPh sb="0" eb="2">
      <t>ユウビン</t>
    </rPh>
    <rPh sb="2" eb="4">
      <t>バンゴウ</t>
    </rPh>
    <phoneticPr fontId="4"/>
  </si>
  <si>
    <t>都道府県</t>
    <rPh sb="0" eb="4">
      <t>トドウフケン</t>
    </rPh>
    <phoneticPr fontId="4"/>
  </si>
  <si>
    <t>継続</t>
  </si>
  <si>
    <t/>
  </si>
  <si>
    <t>492325</t>
  </si>
  <si>
    <t>活水女子大学</t>
  </si>
  <si>
    <t>ｶｯｽｲｼﾞｮｼﾀﾞｲｶﾞｸ</t>
  </si>
  <si>
    <t>活水女子大</t>
  </si>
  <si>
    <t>850-8515</t>
  </si>
  <si>
    <t>492276</t>
  </si>
  <si>
    <t>ｸﾙﾒﾀﾞｲｶﾞｸ</t>
  </si>
  <si>
    <t>久留米大</t>
  </si>
  <si>
    <t>839-8502</t>
  </si>
  <si>
    <t>490109</t>
  </si>
  <si>
    <t>ﾐﾔｻﾞｷﾀﾞｲｶﾞｸ</t>
  </si>
  <si>
    <t>宮崎大</t>
  </si>
  <si>
    <t>889-2192</t>
  </si>
  <si>
    <t>492273</t>
  </si>
  <si>
    <t>ｷｭｳｼｭｳｷｮｳﾘﾂﾀﾞｲｶﾞｸ</t>
  </si>
  <si>
    <t>九州共立大</t>
  </si>
  <si>
    <t>492443</t>
  </si>
  <si>
    <t>ｷｭｳｼｭｳｼﾞｮｳﾎｳﾀﾞｲｶﾞｸ</t>
  </si>
  <si>
    <t>九州情報大</t>
  </si>
  <si>
    <t>818-0117</t>
  </si>
  <si>
    <t>490107</t>
  </si>
  <si>
    <t>ｻｶﾞﾀﾞｲｶﾞｸ</t>
  </si>
  <si>
    <t>佐賀大</t>
  </si>
  <si>
    <t>840-8502</t>
  </si>
  <si>
    <t>492314</t>
  </si>
  <si>
    <t>ｻﾝｷﾞｮｳｲｶﾀﾞｲｶﾞｸ</t>
  </si>
  <si>
    <t>産業医科大</t>
  </si>
  <si>
    <t>807-8555</t>
  </si>
  <si>
    <t>490096</t>
  </si>
  <si>
    <t>ｶﾉﾔﾀｲｲｸﾀﾞｲｶﾞｸ</t>
  </si>
  <si>
    <t>鹿屋体育大</t>
  </si>
  <si>
    <t>891-2393</t>
  </si>
  <si>
    <t>490077</t>
  </si>
  <si>
    <t>ｶｺﾞｼﾏﾀﾞｲｶﾞｸ</t>
  </si>
  <si>
    <t>鹿児島大</t>
  </si>
  <si>
    <t>890-0065</t>
  </si>
  <si>
    <t>492277</t>
  </si>
  <si>
    <t>ｾｲﾅﾝｶﾞｸｲﾝﾀﾞｲｶﾞｸ</t>
  </si>
  <si>
    <t>西南学院大</t>
  </si>
  <si>
    <t>814-8511</t>
  </si>
  <si>
    <t>492282</t>
  </si>
  <si>
    <t>ﾆｼﾆﾎﾝｺｳｷﾞｮｳﾀﾞｲｶﾞｸ</t>
  </si>
  <si>
    <t>西日本工業大</t>
  </si>
  <si>
    <t>800-0394</t>
  </si>
  <si>
    <t>495380</t>
  </si>
  <si>
    <t>折尾愛真短期大学</t>
  </si>
  <si>
    <t>ｵﾘｵｱｲｼﾝﾀﾝｷﾀﾞｲｶﾞｸ</t>
  </si>
  <si>
    <t>折尾愛真短大</t>
  </si>
  <si>
    <t>807-0861</t>
  </si>
  <si>
    <t>491099</t>
  </si>
  <si>
    <t>ﾒｲｵｳﾀﾞｲｶﾞｸ</t>
  </si>
  <si>
    <t>名桜大</t>
  </si>
  <si>
    <t>492283</t>
  </si>
  <si>
    <t>ﾌｸｵｶﾀﾞｲｶﾞｸ</t>
  </si>
  <si>
    <t>福岡大</t>
  </si>
  <si>
    <t>814-0180</t>
  </si>
  <si>
    <t>492291</t>
  </si>
  <si>
    <t>ｸﾏﾓﾄｶﾞｸｴﾝﾀﾞｲｶﾞｸ</t>
  </si>
  <si>
    <t>熊本学園大</t>
  </si>
  <si>
    <t>490074</t>
  </si>
  <si>
    <t>ｸﾏﾓﾄﾀﾞｲｶﾞｸ</t>
  </si>
  <si>
    <t>熊本大</t>
  </si>
  <si>
    <t>860-8555</t>
  </si>
  <si>
    <t>492287</t>
  </si>
  <si>
    <t>ﾆｼｷｭｳｼｭｳﾀﾞｲｶﾞｸ</t>
  </si>
  <si>
    <t>西九州大</t>
  </si>
  <si>
    <t>842-8585</t>
  </si>
  <si>
    <t>490108</t>
  </si>
  <si>
    <t>ｵｵｲﾀﾀﾞｲｶﾞｸ</t>
  </si>
  <si>
    <t>大分大</t>
  </si>
  <si>
    <t>870-1129</t>
  </si>
  <si>
    <t>ﾀﾞｲｲﾁｺｳｶﾀﾞｲｶﾞｸ</t>
  </si>
  <si>
    <t>第一工科大</t>
  </si>
  <si>
    <t>899-4395</t>
  </si>
  <si>
    <t>新規</t>
  </si>
  <si>
    <t>492278</t>
  </si>
  <si>
    <t>ﾆﾎﾝｹｲｻﾞｲﾀﾞｲｶﾞｸ</t>
  </si>
  <si>
    <t>日本経済大</t>
  </si>
  <si>
    <t>818-0125</t>
  </si>
  <si>
    <t>490068</t>
  </si>
  <si>
    <t>ﾌｸｵｶｷｮｳｲｸﾀﾞｲｶﾞｸ</t>
  </si>
  <si>
    <t>福岡教育大</t>
  </si>
  <si>
    <t>811-4192</t>
  </si>
  <si>
    <t>491030</t>
  </si>
  <si>
    <t>福岡女子大学</t>
  </si>
  <si>
    <t>ﾌｸｵｶｼﾞｮｼﾀﾞｲｶﾞｸ</t>
  </si>
  <si>
    <t>福岡女子大</t>
  </si>
  <si>
    <t>813-8529</t>
  </si>
  <si>
    <t>490071</t>
  </si>
  <si>
    <t>ｷｭｳｼｭｳｺｳｷﾞｮｳﾀﾞｲｶﾞｸ</t>
  </si>
  <si>
    <t>九州工業大</t>
  </si>
  <si>
    <t>804-8550</t>
  </si>
  <si>
    <t>490069</t>
  </si>
  <si>
    <t>ｷｭｳｼｭｳﾀﾞｲｶﾞｸ</t>
  </si>
  <si>
    <t>九州大</t>
  </si>
  <si>
    <t>819-0395</t>
  </si>
  <si>
    <t>496045</t>
  </si>
  <si>
    <t>ｸﾙﾒｺｳｷﾞｮｳｺｳﾄｳｾﾝﾓﾝｶﾞｯｺｳ</t>
  </si>
  <si>
    <t>久留米工業高専</t>
  </si>
  <si>
    <t>830-8555</t>
  </si>
  <si>
    <t>491048</t>
  </si>
  <si>
    <t>宮崎公立大学</t>
  </si>
  <si>
    <t>ﾐﾔｻﾞｷｺｳﾘﾂﾀﾞｲｶﾞｸ</t>
  </si>
  <si>
    <t>宮崎公立大</t>
  </si>
  <si>
    <t>880-8520</t>
  </si>
  <si>
    <t>492343</t>
  </si>
  <si>
    <t>ﾐﾔｻﾞｷｻﾝｷﾞｮｳｹｲｴｲﾀﾞｲｶﾞｸ</t>
  </si>
  <si>
    <t>宮崎産業経営大</t>
  </si>
  <si>
    <t>880-0931</t>
  </si>
  <si>
    <t>492298</t>
  </si>
  <si>
    <t>ｵｷﾅﾜｺｸｻｲﾀﾞｲｶﾞｸ</t>
  </si>
  <si>
    <t>沖縄国際大</t>
  </si>
  <si>
    <t>901-2701</t>
  </si>
  <si>
    <t>継続</t>
    <phoneticPr fontId="4"/>
  </si>
  <si>
    <t>492297</t>
  </si>
  <si>
    <t>ｵｷﾅﾜﾀﾞｲｶﾞｸ</t>
  </si>
  <si>
    <t>沖縄大</t>
  </si>
  <si>
    <t>902-8521</t>
  </si>
  <si>
    <t>492286</t>
  </si>
  <si>
    <t>ｷｭｳｼｭｳｺｸｻｲﾀﾞｲｶﾞｸ</t>
  </si>
  <si>
    <t>九州国際大</t>
  </si>
  <si>
    <t>802-0976</t>
  </si>
  <si>
    <t>492458</t>
  </si>
  <si>
    <t>ｷｭｳｼｭｳﾎｹﾝﾌｸｼﾀﾞｲｶﾞｸ</t>
  </si>
  <si>
    <t>九州保健福祉大</t>
  </si>
  <si>
    <t>882-8508</t>
  </si>
  <si>
    <t>496048</t>
  </si>
  <si>
    <t>ｻｾﾎﾞｺｳｷﾞｮｳｺｳﾄｳｾﾝﾓﾝｶﾞｯｺｳ</t>
  </si>
  <si>
    <t>佐世保工業高専</t>
  </si>
  <si>
    <t>857-1193</t>
  </si>
  <si>
    <t>492318</t>
  </si>
  <si>
    <t>ｼｶﾞｸｶﾝﾀﾞｲｶﾞｸ</t>
  </si>
  <si>
    <t>志學館大</t>
  </si>
  <si>
    <t>890-8504</t>
  </si>
  <si>
    <t>496052</t>
  </si>
  <si>
    <t>ｶｺﾞｼﾏｺｳｷﾞｮｳｺｳﾄｳｾﾝﾓﾝｶﾞｯｺｳ</t>
  </si>
  <si>
    <t>鹿児島工業高専</t>
  </si>
  <si>
    <t>899-5193</t>
  </si>
  <si>
    <t>496050</t>
  </si>
  <si>
    <t>ｵｵｲﾀｺｳｷﾞｮｳｺｳﾄｳｾﾝﾓﾝｶﾞｯｺｳ</t>
  </si>
  <si>
    <t>大分工業高専</t>
  </si>
  <si>
    <t>496047</t>
    <phoneticPr fontId="4"/>
  </si>
  <si>
    <t>北九州工業高等専門学校</t>
    <phoneticPr fontId="4"/>
  </si>
  <si>
    <t>ｷﾀｷｭｳｼｭｳｺｳｷﾞｮｳｺｳﾄｳｾﾝﾓﾝｶﾞｯｺｳ</t>
    <phoneticPr fontId="4"/>
  </si>
  <si>
    <t>北九州工業高専</t>
    <phoneticPr fontId="4"/>
  </si>
  <si>
    <t>802-0985</t>
    <phoneticPr fontId="4"/>
  </si>
  <si>
    <t>福岡県</t>
    <phoneticPr fontId="4"/>
  </si>
  <si>
    <t>491028</t>
    <phoneticPr fontId="4"/>
  </si>
  <si>
    <t>北九州市立大学</t>
    <phoneticPr fontId="4"/>
  </si>
  <si>
    <t>ｷﾀｷｭｳｼｭｳｼﾘﾂﾀﾞｲｶﾞｸ</t>
    <phoneticPr fontId="4"/>
  </si>
  <si>
    <t>北九州市立大</t>
    <phoneticPr fontId="4"/>
  </si>
  <si>
    <t>802-8577</t>
    <phoneticPr fontId="4"/>
  </si>
  <si>
    <t>492479</t>
  </si>
  <si>
    <t>ﾅｶﾞｻｷｺｸｻｲﾀﾞｲｶﾞｸ</t>
  </si>
  <si>
    <t>長崎国際大</t>
  </si>
  <si>
    <t>859-3298</t>
  </si>
  <si>
    <t>492274</t>
  </si>
  <si>
    <t>ｷｭｳｼｭｳｻﾝｷﾞｮｳﾀﾞｲｶﾞｸ</t>
  </si>
  <si>
    <t>九州産業大</t>
  </si>
  <si>
    <t>813-8503</t>
  </si>
  <si>
    <t>492295</t>
  </si>
  <si>
    <t>ｶｺﾞｼﾏｺｸｻｲﾀﾞｲｶﾞｸ</t>
  </si>
  <si>
    <t>鹿児島国際大</t>
  </si>
  <si>
    <t>891-0197</t>
  </si>
  <si>
    <t>492288</t>
  </si>
  <si>
    <t>ﾅｶﾞｻｷｿｳｺﾞｳｶｶﾞｸﾀﾞｲｶﾞｸ</t>
  </si>
  <si>
    <t>長崎総合科学大</t>
  </si>
  <si>
    <t>851-0193</t>
  </si>
  <si>
    <t>490073</t>
  </si>
  <si>
    <t>ﾅｶﾞｻｷﾀﾞｲｶﾞｸ</t>
  </si>
  <si>
    <t>長崎大</t>
  </si>
  <si>
    <t>852-8521</t>
  </si>
  <si>
    <t>492292</t>
  </si>
  <si>
    <t>ﾆｯﾎﾟﾝﾌﾞﾝﾘﾀﾞｲｶﾞｸ</t>
  </si>
  <si>
    <t>日本文理大</t>
  </si>
  <si>
    <t>870-0397</t>
  </si>
  <si>
    <t>491092</t>
    <phoneticPr fontId="4"/>
  </si>
  <si>
    <t>ﾅｶﾞｻｷｹﾝﾘﾂﾀﾞｲｶﾞｸ</t>
    <phoneticPr fontId="4"/>
  </si>
  <si>
    <t>長崎県立大</t>
    <phoneticPr fontId="4"/>
  </si>
  <si>
    <t>852-2130</t>
    <phoneticPr fontId="4"/>
  </si>
  <si>
    <t>長崎県</t>
    <phoneticPr fontId="4"/>
  </si>
  <si>
    <t>490078</t>
  </si>
  <si>
    <t>ﾘｭｳｷｭｳﾀﾞｲｶﾞｸ</t>
  </si>
  <si>
    <t>琉球大</t>
  </si>
  <si>
    <t>903-0213</t>
  </si>
  <si>
    <t>大会名</t>
    <rPh sb="0" eb="3">
      <t>タイカイメイ</t>
    </rPh>
    <phoneticPr fontId="2"/>
  </si>
  <si>
    <t>参加費</t>
    <rPh sb="0" eb="3">
      <t>サンカヒ</t>
    </rPh>
    <phoneticPr fontId="2"/>
  </si>
  <si>
    <t>監督名</t>
    <rPh sb="0" eb="3">
      <t>カントクメイ</t>
    </rPh>
    <phoneticPr fontId="2"/>
  </si>
  <si>
    <t>申込責任者</t>
    <rPh sb="0" eb="2">
      <t>モウシコミ</t>
    </rPh>
    <rPh sb="2" eb="5">
      <t>セキニンシャ</t>
    </rPh>
    <phoneticPr fontId="2"/>
  </si>
  <si>
    <t>エラーチェック</t>
    <phoneticPr fontId="2"/>
  </si>
  <si>
    <t>NO</t>
    <phoneticPr fontId="2"/>
  </si>
  <si>
    <t>登録番号</t>
    <rPh sb="0" eb="2">
      <t>トウロク</t>
    </rPh>
    <rPh sb="2" eb="4">
      <t>バンゴウ</t>
    </rPh>
    <phoneticPr fontId="2"/>
  </si>
  <si>
    <t>氏名</t>
    <rPh sb="0" eb="2">
      <t>シメイ</t>
    </rPh>
    <phoneticPr fontId="2"/>
  </si>
  <si>
    <t>ﾌﾘｶﾞﾅ</t>
    <phoneticPr fontId="2"/>
  </si>
  <si>
    <t>学年</t>
    <rPh sb="0" eb="2">
      <t>ガクネン</t>
    </rPh>
    <phoneticPr fontId="2"/>
  </si>
  <si>
    <t>登録陸橋</t>
    <rPh sb="0" eb="4">
      <t>トウロクリッキョウ</t>
    </rPh>
    <phoneticPr fontId="2"/>
  </si>
  <si>
    <t>例</t>
    <rPh sb="0" eb="1">
      <t>レイ</t>
    </rPh>
    <phoneticPr fontId="2"/>
  </si>
  <si>
    <t>学連　太郎</t>
    <rPh sb="0" eb="2">
      <t>ガクレン</t>
    </rPh>
    <rPh sb="3" eb="5">
      <t>タロウ</t>
    </rPh>
    <phoneticPr fontId="2"/>
  </si>
  <si>
    <t>ｶﾞｸﾚﾝ ﾀﾛｳ</t>
    <phoneticPr fontId="2"/>
  </si>
  <si>
    <t>福岡県</t>
    <rPh sb="0" eb="2">
      <t>フクオカ</t>
    </rPh>
    <rPh sb="2" eb="3">
      <t>ケン</t>
    </rPh>
    <phoneticPr fontId="2"/>
  </si>
  <si>
    <t>部長名</t>
    <rPh sb="0" eb="3">
      <t>ブチョウメイ</t>
    </rPh>
    <phoneticPr fontId="2"/>
  </si>
  <si>
    <t>No.</t>
    <phoneticPr fontId="2"/>
  </si>
  <si>
    <t>登録番号</t>
    <rPh sb="0" eb="4">
      <t>トウロクバンゴウ</t>
    </rPh>
    <phoneticPr fontId="2"/>
  </si>
  <si>
    <t>領収書</t>
    <rPh sb="0" eb="3">
      <t>リョウシュウショ</t>
    </rPh>
    <phoneticPr fontId="2"/>
  </si>
  <si>
    <t>領収書張り付け欄</t>
    <rPh sb="0" eb="3">
      <t>リョウシュウショ</t>
    </rPh>
    <rPh sb="3" eb="4">
      <t>ハ</t>
    </rPh>
    <rPh sb="5" eb="6">
      <t>ツ</t>
    </rPh>
    <rPh sb="7" eb="8">
      <t>ラン</t>
    </rPh>
    <phoneticPr fontId="2"/>
  </si>
  <si>
    <t>振込先</t>
    <rPh sb="0" eb="3">
      <t>フリコミサキ</t>
    </rPh>
    <phoneticPr fontId="2"/>
  </si>
  <si>
    <t>必要</t>
    <rPh sb="0" eb="2">
      <t>ヒツヨウ</t>
    </rPh>
    <phoneticPr fontId="2"/>
  </si>
  <si>
    <t>不必要</t>
    <rPh sb="0" eb="3">
      <t>フヒツヨウ</t>
    </rPh>
    <phoneticPr fontId="2"/>
  </si>
  <si>
    <t>西日本シティ銀行　港町支店</t>
    <rPh sb="0" eb="3">
      <t>ニシニホン</t>
    </rPh>
    <rPh sb="6" eb="8">
      <t>ギンコウ</t>
    </rPh>
    <rPh sb="9" eb="10">
      <t>ミナト</t>
    </rPh>
    <rPh sb="10" eb="11">
      <t>マチ</t>
    </rPh>
    <rPh sb="11" eb="13">
      <t>シテン</t>
    </rPh>
    <phoneticPr fontId="2"/>
  </si>
  <si>
    <t>選手名</t>
    <rPh sb="0" eb="3">
      <t>センシュメイ</t>
    </rPh>
    <phoneticPr fontId="2"/>
  </si>
  <si>
    <t>登録陸協</t>
    <rPh sb="0" eb="2">
      <t>トウロク</t>
    </rPh>
    <rPh sb="2" eb="3">
      <t>リク</t>
    </rPh>
    <rPh sb="3" eb="4">
      <t>キョウ</t>
    </rPh>
    <phoneticPr fontId="2"/>
  </si>
  <si>
    <t>大会年月日</t>
    <rPh sb="0" eb="2">
      <t>タイカイ</t>
    </rPh>
    <rPh sb="2" eb="5">
      <t>ネンガッピ</t>
    </rPh>
    <phoneticPr fontId="2"/>
  </si>
  <si>
    <t>最高記録（5000m)</t>
    <rPh sb="0" eb="4">
      <t>サイコウキロク</t>
    </rPh>
    <phoneticPr fontId="2"/>
  </si>
  <si>
    <t>年</t>
    <rPh sb="0" eb="1">
      <t>ネン</t>
    </rPh>
    <phoneticPr fontId="2"/>
  </si>
  <si>
    <t>月</t>
  </si>
  <si>
    <t>月</t>
    <rPh sb="0" eb="1">
      <t>ガツ</t>
    </rPh>
    <phoneticPr fontId="2"/>
  </si>
  <si>
    <t>日</t>
  </si>
  <si>
    <t>日</t>
    <rPh sb="0" eb="1">
      <t>ヒ</t>
    </rPh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</si>
  <si>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</si>
  <si>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</si>
  <si>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福岡県</t>
    <rPh sb="0" eb="3">
      <t>フクオカケン</t>
    </rPh>
    <phoneticPr fontId="2"/>
  </si>
  <si>
    <t>05</t>
    <phoneticPr fontId="2"/>
  </si>
  <si>
    <t>15</t>
    <phoneticPr fontId="2"/>
  </si>
  <si>
    <t>0</t>
    <phoneticPr fontId="2"/>
  </si>
  <si>
    <t>04</t>
    <phoneticPr fontId="2"/>
  </si>
  <si>
    <t>以上の8人の平均タイムにより選考会に参加いたします。</t>
    <rPh sb="0" eb="2">
      <t>イジョウ</t>
    </rPh>
    <rPh sb="4" eb="5">
      <t>ニン</t>
    </rPh>
    <rPh sb="6" eb="8">
      <t>ヘイキン</t>
    </rPh>
    <rPh sb="14" eb="17">
      <t>センコウカイ</t>
    </rPh>
    <rPh sb="18" eb="20">
      <t>サンカ</t>
    </rPh>
    <phoneticPr fontId="2"/>
  </si>
  <si>
    <t>平均タイム</t>
    <rPh sb="0" eb="2">
      <t>ヘイキン</t>
    </rPh>
    <phoneticPr fontId="2"/>
  </si>
  <si>
    <t>監督 電話番号</t>
    <rPh sb="0" eb="2">
      <t>カントク</t>
    </rPh>
    <rPh sb="3" eb="7">
      <t>デンワバンゴウ</t>
    </rPh>
    <phoneticPr fontId="2"/>
  </si>
  <si>
    <t>月</t>
    <phoneticPr fontId="2"/>
  </si>
  <si>
    <t>DB</t>
    <phoneticPr fontId="2"/>
  </si>
  <si>
    <t>N1</t>
    <phoneticPr fontId="2"/>
  </si>
  <si>
    <t>N2</t>
    <phoneticPr fontId="2"/>
  </si>
  <si>
    <t>N3</t>
    <phoneticPr fontId="2"/>
  </si>
  <si>
    <t>SX</t>
    <phoneticPr fontId="2"/>
  </si>
  <si>
    <t>MC</t>
    <phoneticPr fontId="2"/>
  </si>
  <si>
    <t>KC</t>
    <phoneticPr fontId="2"/>
  </si>
  <si>
    <t>ZK</t>
    <phoneticPr fontId="2"/>
  </si>
  <si>
    <t>S1</t>
    <phoneticPr fontId="2"/>
  </si>
  <si>
    <t>OPN</t>
    <phoneticPr fontId="2"/>
  </si>
  <si>
    <t>〇</t>
    <phoneticPr fontId="2"/>
  </si>
  <si>
    <t>その他情報</t>
    <rPh sb="2" eb="3">
      <t>ホカ</t>
    </rPh>
    <rPh sb="3" eb="5">
      <t>ジョウホウ</t>
    </rPh>
    <phoneticPr fontId="2"/>
  </si>
  <si>
    <t>NAME</t>
    <phoneticPr fontId="2"/>
  </si>
  <si>
    <t>BIRTH</t>
    <phoneticPr fontId="2"/>
  </si>
  <si>
    <t>被り判定</t>
    <rPh sb="0" eb="1">
      <t>カブ</t>
    </rPh>
    <rPh sb="2" eb="4">
      <t>ハンテイ</t>
    </rPh>
    <phoneticPr fontId="2"/>
  </si>
  <si>
    <t>同じ選手が登録されています。</t>
    <rPh sb="0" eb="1">
      <t>オナ</t>
    </rPh>
    <rPh sb="2" eb="4">
      <t>センシュ</t>
    </rPh>
    <rPh sb="5" eb="7">
      <t>トウロク</t>
    </rPh>
    <phoneticPr fontId="2"/>
  </si>
  <si>
    <t>大学判定</t>
    <rPh sb="0" eb="4">
      <t>ダイガクハンテイ</t>
    </rPh>
    <phoneticPr fontId="2"/>
  </si>
  <si>
    <t>他大学の選手が登録されています。</t>
    <rPh sb="0" eb="3">
      <t>タダイガク</t>
    </rPh>
    <rPh sb="4" eb="6">
      <t>センシュ</t>
    </rPh>
    <rPh sb="7" eb="9">
      <t>トウロク</t>
    </rPh>
    <phoneticPr fontId="2"/>
  </si>
  <si>
    <t>選択し</t>
    <rPh sb="0" eb="2">
      <t>センタク</t>
    </rPh>
    <phoneticPr fontId="2"/>
  </si>
  <si>
    <t>正選手</t>
    <rPh sb="0" eb="3">
      <t xml:space="preserve">セイセンシュ </t>
    </rPh>
    <phoneticPr fontId="2"/>
  </si>
  <si>
    <t>正選手判定</t>
    <rPh sb="0" eb="3">
      <t xml:space="preserve">セイセンシュ </t>
    </rPh>
    <rPh sb="3" eb="5">
      <t xml:space="preserve">ハンテイ </t>
    </rPh>
    <phoneticPr fontId="2"/>
  </si>
  <si>
    <t>OPN選手</t>
    <phoneticPr fontId="2"/>
  </si>
  <si>
    <t>被り判定</t>
    <rPh sb="0" eb="1">
      <t xml:space="preserve">カブリハンテイ </t>
    </rPh>
    <phoneticPr fontId="2"/>
  </si>
  <si>
    <t>同じ選手が登録されています。</t>
    <rPh sb="0" eb="1">
      <t xml:space="preserve">オナジセンシュガ </t>
    </rPh>
    <rPh sb="5" eb="7">
      <t xml:space="preserve">トウロクサレテイマス </t>
    </rPh>
    <phoneticPr fontId="2"/>
  </si>
  <si>
    <t>大学判定</t>
    <rPh sb="2" eb="4">
      <t xml:space="preserve">ハンテイ </t>
    </rPh>
    <phoneticPr fontId="2"/>
  </si>
  <si>
    <t>他大学の選手が登録されています。</t>
    <rPh sb="0" eb="3">
      <t xml:space="preserve">タダイガクノセンシュガ </t>
    </rPh>
    <rPh sb="7" eb="9">
      <t xml:space="preserve">トウロクサレテイマス </t>
    </rPh>
    <phoneticPr fontId="2"/>
  </si>
  <si>
    <t>記録変換</t>
    <rPh sb="0" eb="4">
      <t xml:space="preserve">キロクヘンカン </t>
    </rPh>
    <phoneticPr fontId="2"/>
  </si>
  <si>
    <t>正選手</t>
    <rPh sb="0" eb="1">
      <t xml:space="preserve">セイセンシュ </t>
    </rPh>
    <rPh sb="1" eb="3">
      <t xml:space="preserve">センシュ </t>
    </rPh>
    <phoneticPr fontId="2"/>
  </si>
  <si>
    <t>登録番号</t>
    <rPh sb="0" eb="4">
      <t xml:space="preserve">トウロクバンゴウ </t>
    </rPh>
    <phoneticPr fontId="2"/>
  </si>
  <si>
    <t>選手名</t>
    <rPh sb="0" eb="3">
      <t xml:space="preserve">センシュメイ </t>
    </rPh>
    <phoneticPr fontId="2"/>
  </si>
  <si>
    <t>学年</t>
    <rPh sb="0" eb="2">
      <t xml:space="preserve">ガクネン </t>
    </rPh>
    <phoneticPr fontId="2"/>
  </si>
  <si>
    <t>登録陸協</t>
    <rPh sb="0" eb="2">
      <t xml:space="preserve">トウロクリッコユ </t>
    </rPh>
    <rPh sb="2" eb="4">
      <t xml:space="preserve">リッキョウ </t>
    </rPh>
    <phoneticPr fontId="2"/>
  </si>
  <si>
    <t>最高記録(5000m)</t>
    <rPh sb="0" eb="4">
      <t xml:space="preserve">サイコウキロク </t>
    </rPh>
    <phoneticPr fontId="2"/>
  </si>
  <si>
    <t>生年月日</t>
    <rPh sb="0" eb="4">
      <t xml:space="preserve">セイネンガッピ </t>
    </rPh>
    <phoneticPr fontId="2"/>
  </si>
  <si>
    <t>大会名</t>
    <rPh sb="0" eb="3">
      <t xml:space="preserve">タイカイメイ </t>
    </rPh>
    <phoneticPr fontId="2"/>
  </si>
  <si>
    <t>分</t>
    <rPh sb="0" eb="1">
      <t xml:space="preserve">フン </t>
    </rPh>
    <phoneticPr fontId="2"/>
  </si>
  <si>
    <t>秒</t>
    <rPh sb="0" eb="1">
      <t xml:space="preserve">ビョウ </t>
    </rPh>
    <phoneticPr fontId="2"/>
  </si>
  <si>
    <t>年</t>
    <rPh sb="0" eb="1">
      <t xml:space="preserve">ネン </t>
    </rPh>
    <phoneticPr fontId="2"/>
  </si>
  <si>
    <t>月</t>
    <rPh sb="0" eb="1">
      <t xml:space="preserve">ガツ </t>
    </rPh>
    <phoneticPr fontId="2"/>
  </si>
  <si>
    <t>日</t>
    <rPh sb="0" eb="1">
      <t xml:space="preserve">ニチ </t>
    </rPh>
    <phoneticPr fontId="2"/>
  </si>
  <si>
    <t>登録番号</t>
    <rPh sb="0" eb="2">
      <t xml:space="preserve">トウロク </t>
    </rPh>
    <rPh sb="2" eb="4">
      <t xml:space="preserve">バンゴウ </t>
    </rPh>
    <phoneticPr fontId="2"/>
  </si>
  <si>
    <t>登録陸協</t>
    <rPh sb="0" eb="4">
      <t xml:space="preserve">トウロクリッキョウ </t>
    </rPh>
    <phoneticPr fontId="2"/>
  </si>
  <si>
    <t>最高記録(5000m)</t>
    <rPh sb="0" eb="2">
      <t xml:space="preserve">サイコウキトク </t>
    </rPh>
    <rPh sb="2" eb="4">
      <t xml:space="preserve">キロク </t>
    </rPh>
    <phoneticPr fontId="2"/>
  </si>
  <si>
    <t>月</t>
    <rPh sb="0" eb="1">
      <t xml:space="preserve">ゲツ </t>
    </rPh>
    <phoneticPr fontId="2"/>
  </si>
  <si>
    <t>　上記の８人以外の選手</t>
    <rPh sb="1" eb="3">
      <t xml:space="preserve">ジョウキノ </t>
    </rPh>
    <rPh sb="6" eb="8">
      <t xml:space="preserve">イガイノセンシュ </t>
    </rPh>
    <phoneticPr fontId="2"/>
  </si>
  <si>
    <t>チーム８名の平均記録</t>
    <rPh sb="6" eb="10">
      <t xml:space="preserve">ヘイキンキロク </t>
    </rPh>
    <phoneticPr fontId="2"/>
  </si>
  <si>
    <t>OPN選手</t>
    <rPh sb="3" eb="5">
      <t xml:space="preserve">センシュ </t>
    </rPh>
    <phoneticPr fontId="2"/>
  </si>
  <si>
    <t>※タイムの速い順に記入する</t>
    <rPh sb="5" eb="6">
      <t xml:space="preserve">ハヤイジュンニ </t>
    </rPh>
    <rPh sb="9" eb="11">
      <t xml:space="preserve">キニュウスル </t>
    </rPh>
    <phoneticPr fontId="2"/>
  </si>
  <si>
    <t>平均計算</t>
    <rPh sb="0" eb="4">
      <t xml:space="preserve">ヘイキンケイサン </t>
    </rPh>
    <phoneticPr fontId="2"/>
  </si>
  <si>
    <t>合計</t>
    <rPh sb="0" eb="2">
      <t xml:space="preserve">ゴウケイ </t>
    </rPh>
    <phoneticPr fontId="2"/>
  </si>
  <si>
    <t>平均</t>
    <rPh sb="0" eb="2">
      <t xml:space="preserve">ヘイキン </t>
    </rPh>
    <phoneticPr fontId="2"/>
  </si>
  <si>
    <t xml:space="preserve"> 標準記録</t>
    <rPh sb="1" eb="5">
      <t xml:space="preserve">ヒョウジュンキロク </t>
    </rPh>
    <phoneticPr fontId="2"/>
  </si>
  <si>
    <t>８人平均</t>
    <phoneticPr fontId="2"/>
  </si>
  <si>
    <t>個人</t>
    <rPh sb="0" eb="2">
      <t xml:space="preserve">コジン </t>
    </rPh>
    <phoneticPr fontId="2"/>
  </si>
  <si>
    <t>標準記録判定</t>
    <rPh sb="0" eb="4">
      <t xml:space="preserve">ヒョウジュンキロク </t>
    </rPh>
    <rPh sb="4" eb="6">
      <t xml:space="preserve">ハンテイ </t>
    </rPh>
    <phoneticPr fontId="2"/>
  </si>
  <si>
    <t>標準記録を突破していません。</t>
    <rPh sb="0" eb="4">
      <t xml:space="preserve">ヒョウジュンキロクヲトッパシテイマセン </t>
    </rPh>
    <phoneticPr fontId="2"/>
  </si>
  <si>
    <t>標準記録を突破していない選手がいます。</t>
    <rPh sb="0" eb="4">
      <t xml:space="preserve">ヒョウジュンキロクヲ </t>
    </rPh>
    <rPh sb="5" eb="7">
      <t xml:space="preserve">トッパシテイナイセンシュガイマス </t>
    </rPh>
    <phoneticPr fontId="2"/>
  </si>
  <si>
    <t>499802</t>
  </si>
  <si>
    <t>東海大学九州</t>
  </si>
  <si>
    <t>ﾄｳｶｲﾀﾞｲｶﾞｸｷｭｳｼｭｳ</t>
  </si>
  <si>
    <t>東海大九州</t>
  </si>
  <si>
    <t>862-8652</t>
  </si>
  <si>
    <t>壱岐</t>
  </si>
  <si>
    <t>人間社会</t>
  </si>
  <si>
    <t>859-3236</t>
  </si>
  <si>
    <t>佐世保市南風崎253-2 南風崎MGﾚｼﾞﾃﾞﾝｽE棟531</t>
  </si>
  <si>
    <t>令和3年4月24日</t>
  </si>
  <si>
    <t>日本</t>
  </si>
  <si>
    <t>JPN</t>
    <phoneticPr fontId="11"/>
  </si>
  <si>
    <t>伊東　大登</t>
  </si>
  <si>
    <t>020625</t>
  </si>
  <si>
    <t>西海学園</t>
  </si>
  <si>
    <t>859-3226</t>
  </si>
  <si>
    <t>佐世保市崎岡町2692-1 ﾌﾟﾘﾏﾍﾞｰﾗ107</t>
  </si>
  <si>
    <t>井上　凱斗</t>
  </si>
  <si>
    <t>ｲﾉｳｴ ｶｲﾄ</t>
  </si>
  <si>
    <t>857-0403</t>
  </si>
  <si>
    <t>佐世保市小佐々町臼ﾉ浦407-6 臼ﾉ浦住宅B棟202号室</t>
  </si>
  <si>
    <t>野田　悠介</t>
  </si>
  <si>
    <t>ﾉﾀﾞ ﾕｳｽｹ</t>
  </si>
  <si>
    <t>020410</t>
  </si>
  <si>
    <t>川棚</t>
  </si>
  <si>
    <t>859-3224</t>
  </si>
  <si>
    <t>佐世保市重尾町300-2</t>
  </si>
  <si>
    <t>濱田　光</t>
  </si>
  <si>
    <t>ﾊﾏﾀﾞ ﾋｶﾙ</t>
  </si>
  <si>
    <t>021129</t>
  </si>
  <si>
    <t>鎮西学院</t>
  </si>
  <si>
    <t>856-0817</t>
  </si>
  <si>
    <t>大村市古賀島町451-27</t>
    <phoneticPr fontId="11"/>
  </si>
  <si>
    <t>平岡　和徳</t>
  </si>
  <si>
    <t>ﾋﾗｵｶ ｶｽﾞﾉﾘ</t>
  </si>
  <si>
    <t>瓊浦</t>
  </si>
  <si>
    <t>857-0833</t>
  </si>
  <si>
    <t>佐世保市若葉町29-7</t>
  </si>
  <si>
    <t>藤山　湧輝</t>
  </si>
  <si>
    <t>ﾌｼﾞﾔﾏ ﾕｳｷ</t>
  </si>
  <si>
    <t>030110</t>
  </si>
  <si>
    <t>長崎県立佐世保西</t>
  </si>
  <si>
    <t>法</t>
  </si>
  <si>
    <t>839-0851</t>
  </si>
  <si>
    <t>久留米市御井町1553-3 久留米大学御井学舎学生寮 B棟1階3111号室</t>
  </si>
  <si>
    <t>令和3年5月11日</t>
  </si>
  <si>
    <t>JPN</t>
  </si>
  <si>
    <t>宮崎日本大学高等学校</t>
  </si>
  <si>
    <t>880-0824</t>
  </si>
  <si>
    <t>宮崎市大島町馬場尻1887-8</t>
  </si>
  <si>
    <t>有薗　聖</t>
  </si>
  <si>
    <t>ｱﾘｿﾞﾉ ｾｲ</t>
  </si>
  <si>
    <t>加治木</t>
  </si>
  <si>
    <t>農</t>
  </si>
  <si>
    <t>889-1612</t>
  </si>
  <si>
    <t>宮崎市清武町岡3丁目1-1</t>
  </si>
  <si>
    <t>ARIZONO</t>
  </si>
  <si>
    <t>Sei</t>
  </si>
  <si>
    <t>吉田　亮介</t>
  </si>
  <si>
    <t>ﾖｼﾀﾞ ﾘｮｳｽｹ</t>
  </si>
  <si>
    <t>下関中等</t>
  </si>
  <si>
    <t>工</t>
  </si>
  <si>
    <t>750-0087</t>
  </si>
  <si>
    <t>山口県下関市彦島福浦町2丁目4-46</t>
  </si>
  <si>
    <t>武雄</t>
  </si>
  <si>
    <t>804-0011</t>
  </si>
  <si>
    <t>福岡県北九州市戸畑区中原西1-11-3ｷﾞｬﾗﾝ工大駅前603号室</t>
  </si>
  <si>
    <t>SAKAI</t>
  </si>
  <si>
    <t>Taichi</t>
  </si>
  <si>
    <t>勝田　真崇</t>
  </si>
  <si>
    <t>ｶﾂﾀ ﾏｻﾀｶ</t>
  </si>
  <si>
    <t>020420</t>
  </si>
  <si>
    <t>岡山一宮</t>
  </si>
  <si>
    <t>福岡県北九州市戸畑区中原西2丁目17-25ｼﾃｨﾙｰﾑ九工大前702号室</t>
  </si>
  <si>
    <t>重信　伊織</t>
  </si>
  <si>
    <t>ｼｹﾞﾉﾌﾞ ｲｵﾘ</t>
  </si>
  <si>
    <t>大島</t>
  </si>
  <si>
    <t>北九州市戸畑区中原西2丁目4番3-505号室</t>
  </si>
  <si>
    <t>Iori</t>
  </si>
  <si>
    <t>小合　淳矢</t>
  </si>
  <si>
    <t>ｵｺﾞｳ ｼﾞｭﾝﾔ</t>
  </si>
  <si>
    <t>岡山城東</t>
  </si>
  <si>
    <t>情報工</t>
  </si>
  <si>
    <t>820-0052</t>
  </si>
  <si>
    <t>飯塚市相田3-81ﾒﾙﾃﾞｨｱﾝ九工大前 203号室</t>
  </si>
  <si>
    <t>Junya</t>
  </si>
  <si>
    <t>下関西</t>
  </si>
  <si>
    <t>820-0067</t>
  </si>
  <si>
    <t>飯塚市川津664-2ﾌﾟﾚｱｰﾙ九工大504</t>
  </si>
  <si>
    <t>Taisei</t>
  </si>
  <si>
    <t>普天間</t>
  </si>
  <si>
    <t>804-0092</t>
  </si>
  <si>
    <t>北九州市戸畑区小芝2丁目9-8ｼﾃｨﾙｰﾑ小芝401号室</t>
  </si>
  <si>
    <t>120300410</t>
  </si>
  <si>
    <t>吉田　怜治</t>
  </si>
  <si>
    <t>ﾖｼﾀﾞ ﾚｲｼﾞ</t>
  </si>
  <si>
    <t>020812</t>
  </si>
  <si>
    <t>鳥取西</t>
  </si>
  <si>
    <t>819-0382</t>
  </si>
  <si>
    <t>福岡市西区大字桑原674 ﾄﾞﾐﾄﾘｰ2 231号室</t>
  </si>
  <si>
    <t>Reiji</t>
  </si>
  <si>
    <t>信谷　和哉</t>
  </si>
  <si>
    <t>ﾉﾌﾞﾀﾆ ｶｽﾞﾔ</t>
  </si>
  <si>
    <t>020427</t>
  </si>
  <si>
    <t>呉三津田</t>
  </si>
  <si>
    <t>福岡市西区桑原674ﾄﾞﾐﾄﾘｰ2 407号</t>
  </si>
  <si>
    <t>Kazuya</t>
  </si>
  <si>
    <t>佐伯　深太</t>
  </si>
  <si>
    <t>021202</t>
  </si>
  <si>
    <t>中津南</t>
  </si>
  <si>
    <t>文</t>
  </si>
  <si>
    <t>819-0373</t>
  </si>
  <si>
    <t>福岡市西区周船寺3丁目21-30 ﾗｸｰﾙ周船寺206号室</t>
  </si>
  <si>
    <t>Shinta</t>
  </si>
  <si>
    <t>埼玉県</t>
  </si>
  <si>
    <t>熊谷</t>
  </si>
  <si>
    <t>理</t>
  </si>
  <si>
    <t>福岡市西区周船寺1丁目10-30 ﾎﾟﾗﾘｽ周船寺3 103号室</t>
  </si>
  <si>
    <t>Shota</t>
  </si>
  <si>
    <t>松山東</t>
  </si>
  <si>
    <t>819-0379</t>
  </si>
  <si>
    <t>福岡市西区北原1丁目8番24号 ﾙﾐﾅｽAi学研都市 1106号室</t>
  </si>
  <si>
    <t>OKADA</t>
  </si>
  <si>
    <t>桐朋</t>
  </si>
  <si>
    <t>医</t>
  </si>
  <si>
    <t>812-0053</t>
  </si>
  <si>
    <t>福岡市東区箱崎4-8-1 日の出ﾋﾞﾙ箱崎506号室</t>
  </si>
  <si>
    <t>Soichiro</t>
  </si>
  <si>
    <t>山田　卓郎</t>
  </si>
  <si>
    <t>ﾔﾏﾀﾞ ﾀｸﾛｳ</t>
  </si>
  <si>
    <t>伝習館</t>
  </si>
  <si>
    <t>福岡市西区北原1丁目6-20</t>
  </si>
  <si>
    <t>Takuro</t>
  </si>
  <si>
    <t>小池　遼平</t>
  </si>
  <si>
    <t>ｺｲｹ ﾘｮｳﾍｲ</t>
  </si>
  <si>
    <t>030304</t>
  </si>
  <si>
    <t>国立</t>
  </si>
  <si>
    <t>819-0378</t>
  </si>
  <si>
    <t>西区徳永北13-4ｻｸｾｽ伊都503</t>
  </si>
  <si>
    <t>KOIKE</t>
  </si>
  <si>
    <t>Ryohei</t>
  </si>
  <si>
    <t>筑紫丘</t>
  </si>
  <si>
    <t>B</t>
  </si>
  <si>
    <t>815-0072</t>
  </si>
  <si>
    <t>福岡市南区多賀1-1-1-203</t>
  </si>
  <si>
    <t>63829836</t>
  </si>
  <si>
    <t>野崎　稜真</t>
  </si>
  <si>
    <t>ﾉｻﾞｷ ﾘｮｳﾏ</t>
  </si>
  <si>
    <t>030128</t>
  </si>
  <si>
    <t>熊本中央</t>
  </si>
  <si>
    <t>社会福祉</t>
  </si>
  <si>
    <t>869-0453</t>
  </si>
  <si>
    <t>宇土市栄町238-58 栄町ﾊｲﾂc-2</t>
  </si>
  <si>
    <t>島原</t>
  </si>
  <si>
    <t>商</t>
  </si>
  <si>
    <t>860-0047</t>
  </si>
  <si>
    <t>熊本市西区春日4-23-14 SQUARE春日 902号</t>
  </si>
  <si>
    <t>安部　涼太郎</t>
  </si>
  <si>
    <t>ｱﾍﾞ ﾘｮｳﾀﾛｳ</t>
  </si>
  <si>
    <t>030209</t>
  </si>
  <si>
    <t>別府鶴見丘</t>
  </si>
  <si>
    <t>862-0971</t>
  </si>
  <si>
    <t>熊本市中央区大江28-8 Yｺｰﾎﾟ大江 208号</t>
  </si>
  <si>
    <t>清田　飛羽</t>
  </si>
  <si>
    <t>ｷﾖﾀ ﾄﾜ</t>
  </si>
  <si>
    <t>熊本北</t>
  </si>
  <si>
    <t>861-1331</t>
  </si>
  <si>
    <t>菊池市隈府1016-1</t>
  </si>
  <si>
    <t>八代東</t>
  </si>
  <si>
    <t>869-5302</t>
  </si>
  <si>
    <t>葦北郡芦北町田浦943</t>
  </si>
  <si>
    <t>021203</t>
  </si>
  <si>
    <t>八代清流</t>
  </si>
  <si>
    <t>外国語</t>
  </si>
  <si>
    <t>866-0015</t>
  </si>
  <si>
    <t>八代市築添町1622-7</t>
  </si>
  <si>
    <t>松岡　慶樹</t>
  </si>
  <si>
    <t>ﾏﾂｵｶ ﾖｼｷ</t>
  </si>
  <si>
    <t>020609</t>
  </si>
  <si>
    <t>上天草</t>
  </si>
  <si>
    <t>経済</t>
  </si>
  <si>
    <t>862-0970</t>
  </si>
  <si>
    <t>熊本市中央区大江渡鹿5-9-26</t>
  </si>
  <si>
    <t>吉中　貴哉</t>
  </si>
  <si>
    <t>ﾖｼﾅｶ ﾀｶﾔ</t>
  </si>
  <si>
    <t>慶進</t>
  </si>
  <si>
    <t>840-0047</t>
  </si>
  <si>
    <t>佐賀市与賀町1349ｽｶｲｺｰﾄ</t>
  </si>
  <si>
    <t>鹿本高校</t>
  </si>
  <si>
    <t>健康福祉</t>
  </si>
  <si>
    <t>842-0002</t>
  </si>
  <si>
    <t>神埼市神埼町田道ｹ里2107</t>
  </si>
  <si>
    <t>WATANABE</t>
  </si>
  <si>
    <t>Takuto</t>
  </si>
  <si>
    <t>020910</t>
  </si>
  <si>
    <t>串木野</t>
  </si>
  <si>
    <t>ﾃﾞｻﾞｲﾝ</t>
  </si>
  <si>
    <t>803-0812</t>
  </si>
  <si>
    <t>北九州市小倉北区室町3-3-9 共同住宅地620号</t>
  </si>
  <si>
    <t>小浜　匡太</t>
  </si>
  <si>
    <t>ｺﾊﾏ ｷｮｳﾀ</t>
  </si>
  <si>
    <t>020429</t>
  </si>
  <si>
    <t>熊本工業</t>
  </si>
  <si>
    <t>理工</t>
  </si>
  <si>
    <t>870-1124</t>
  </si>
  <si>
    <t>大分市旦野原700番地大分大学学生寮5026</t>
  </si>
  <si>
    <t>KOHAMA</t>
  </si>
  <si>
    <t>Kyota</t>
  </si>
  <si>
    <t>加納</t>
  </si>
  <si>
    <t>901-2424</t>
  </si>
  <si>
    <t>中頭郡中城村字南上原423</t>
  </si>
  <si>
    <t>佐世保北</t>
  </si>
  <si>
    <t>903-0129</t>
  </si>
  <si>
    <t>中頭郡西原町字千原253-1 ｸﾞﾘｰﾝﾏﾝｼｮﾝ503号室</t>
  </si>
  <si>
    <t>MATSUO</t>
  </si>
  <si>
    <t>真岡</t>
  </si>
  <si>
    <t>901-2213</t>
  </si>
  <si>
    <t>宜野湾市志真志4-23-5 ｻﾆｰﾊｳｽ302</t>
  </si>
  <si>
    <t>宇土</t>
  </si>
  <si>
    <t>人文社会</t>
  </si>
  <si>
    <t>中頭郡中城村字南上原337 ﾚｵﾊﾟﾚｽROSE208号室</t>
  </si>
  <si>
    <t>久米島</t>
  </si>
  <si>
    <t>中頭郡西原町字千原59番地 男子新混住棟409号室</t>
  </si>
  <si>
    <t>OP情報</t>
    <rPh sb="2" eb="4">
      <t>ジョウホウ</t>
    </rPh>
    <phoneticPr fontId="2"/>
  </si>
  <si>
    <t>アツオビン　ジェイソン</t>
  </si>
  <si>
    <t>ｱﾂｵﾋﾞﾝ ｼﾞｪｲｿﾝ</t>
  </si>
  <si>
    <t>下釜　凌</t>
  </si>
  <si>
    <t>ｼﾓｶﾞﾏ ﾘｮｳ</t>
  </si>
  <si>
    <t>真名子　凌成</t>
  </si>
  <si>
    <t>ﾏﾅｺﾞ ﾘｮｳﾅ</t>
  </si>
  <si>
    <t>古野　裕太郎</t>
  </si>
  <si>
    <t>ﾌﾙﾉ ﾕｳﾀﾛｳ</t>
  </si>
  <si>
    <t>塚本　好陽</t>
  </si>
  <si>
    <t>ﾂｶﾓﾄ ﾖｼﾊﾙ</t>
  </si>
  <si>
    <t>菅野　翔太</t>
  </si>
  <si>
    <t>ｽｶﾞﾉ ｼｮｳﾀ</t>
  </si>
  <si>
    <t>岩森　翔</t>
  </si>
  <si>
    <t>ｲﾜﾓﾘ ｼｮｳ</t>
  </si>
  <si>
    <t>柴田　竜希</t>
  </si>
  <si>
    <t>ｼﾊﾞﾀ ﾘｭｳｷ</t>
  </si>
  <si>
    <t>桃田　三四朗</t>
  </si>
  <si>
    <t>ﾓﾓﾀ ｻﾝｼﾛｳ</t>
  </si>
  <si>
    <t>林田　悠吾</t>
  </si>
  <si>
    <t>ﾊﾔｼﾀﾞ ﾕｳｺﾞ</t>
  </si>
  <si>
    <t>工藤　壮太</t>
  </si>
  <si>
    <t>ｸﾄﾞｳ ｿｳﾀ</t>
  </si>
  <si>
    <t>石隈　啓志</t>
  </si>
  <si>
    <t>ｲｼｸﾞﾏ ｹｲｼ</t>
  </si>
  <si>
    <t>藤本　唯楓</t>
  </si>
  <si>
    <t>ﾌｼﾞﾓﾄ ｲﾌﾞｷ</t>
  </si>
  <si>
    <t>樋渡　玲桜</t>
  </si>
  <si>
    <t>ﾋﾜﾀｼ ﾚｵ</t>
  </si>
  <si>
    <t>鶴田　寛武</t>
  </si>
  <si>
    <t>ﾂﾙﾀﾞ ﾋﾛﾑ</t>
  </si>
  <si>
    <t>牧　翔太</t>
  </si>
  <si>
    <t>ﾏｷ ｼｮｳﾀ</t>
  </si>
  <si>
    <t>ｳｴｿﾞﾉ ｹﾝｾｲ</t>
  </si>
  <si>
    <t>水野　皓太</t>
  </si>
  <si>
    <t>小鳥居　勇太</t>
  </si>
  <si>
    <t>柚木山　拓</t>
  </si>
  <si>
    <t>高以良　裕</t>
  </si>
  <si>
    <t>有田　詞音</t>
  </si>
  <si>
    <t>ｱﾘﾀ ｼｵﾝ</t>
  </si>
  <si>
    <t>井上　堅斗</t>
  </si>
  <si>
    <t>ｲﾉｳｴ ｹﾝﾄ</t>
  </si>
  <si>
    <t>井上　源禄</t>
  </si>
  <si>
    <t>ｲﾉｳｴ ｹﾞﾝﾛｸ</t>
  </si>
  <si>
    <t>小河　彪</t>
  </si>
  <si>
    <t>ｵｶﾞﾜ ﾋｮｳ</t>
  </si>
  <si>
    <t>菊地　龍馬</t>
  </si>
  <si>
    <t>ｷｸﾁ ﾘｮｳﾏ</t>
  </si>
  <si>
    <t>小宮路　大隼</t>
  </si>
  <si>
    <t>坂根　玄太郎</t>
  </si>
  <si>
    <t>ｻｶﾈ ｹﾞﾝﾀﾛｳ</t>
  </si>
  <si>
    <t>須山　瑛裕</t>
  </si>
  <si>
    <t>ｽﾔﾏ ﾖｳｽｹ</t>
  </si>
  <si>
    <t>谷之口　諒斗</t>
  </si>
  <si>
    <t>ﾀﾆﾉｸﾁ ﾘｮｳﾄ</t>
  </si>
  <si>
    <t>出路　仁斗</t>
  </si>
  <si>
    <t>ﾃﾞｼﾞ ｼﾞﾝﾄ</t>
  </si>
  <si>
    <t>中松　和斗</t>
  </si>
  <si>
    <t>ﾅｶﾏﾂ ｶｽﾞﾄ</t>
  </si>
  <si>
    <t>山口　大雅</t>
  </si>
  <si>
    <t>ﾔﾏｸﾞﾁ ﾀｲｶﾞ</t>
  </si>
  <si>
    <t>山下　勇陽</t>
  </si>
  <si>
    <t>ﾔﾏｼﾀ ﾕｳﾋ</t>
  </si>
  <si>
    <t>吉内　渉</t>
  </si>
  <si>
    <t>江上　真太郎</t>
  </si>
  <si>
    <t>ｴｶﾞﾐ ｼﾝﾀﾛｳ</t>
  </si>
  <si>
    <t>吉浦　洋紀</t>
  </si>
  <si>
    <t>ﾖｼｳﾗ ﾋﾛｷ</t>
  </si>
  <si>
    <t>鬼塚　海任</t>
  </si>
  <si>
    <t>ｵﾆﾂﾞｶ ｶｲﾄ</t>
  </si>
  <si>
    <t>山口　大貴</t>
  </si>
  <si>
    <t>ﾔﾏｸﾞﾁ ﾀｲｷ</t>
  </si>
  <si>
    <t>ﾓﾄｶﾐ ｼｭﾝﾀﾛｳ</t>
  </si>
  <si>
    <t>北岡　瞬</t>
  </si>
  <si>
    <t>中屋敷　隆耀</t>
  </si>
  <si>
    <t>島田　一磨</t>
  </si>
  <si>
    <t>ｼﾏﾀﾞ ｶｽﾞﾏ</t>
  </si>
  <si>
    <t>宮崎　琉太郎</t>
  </si>
  <si>
    <t>ﾐﾔｻﾞｷ ﾘｭｳﾀﾛｳ</t>
  </si>
  <si>
    <t>平田　大空</t>
  </si>
  <si>
    <t>ﾋﾗﾀ ﾋﾛﾀｶ</t>
  </si>
  <si>
    <t>松尾　泰知</t>
  </si>
  <si>
    <t>ﾏﾂｵ ﾀｲﾁ</t>
  </si>
  <si>
    <t>ｲｹｽｴ ﾘｭｳﾉｽｹ</t>
  </si>
  <si>
    <t>髙橋　直希</t>
  </si>
  <si>
    <t>田中　星那</t>
  </si>
  <si>
    <t>ﾀﾅｶ ｾﾅ</t>
  </si>
  <si>
    <t>村中　洸樹</t>
  </si>
  <si>
    <t>ﾑﾗﾅｶ ｺｳｷ</t>
  </si>
  <si>
    <t>境　雄貴</t>
  </si>
  <si>
    <t>ｻｶｲ ﾕｳｷ</t>
  </si>
  <si>
    <t>松村　直輝</t>
  </si>
  <si>
    <t>岸田　聖直</t>
  </si>
  <si>
    <t>ｷｼﾀﾞ ｾﾅ</t>
  </si>
  <si>
    <t>小野　絢星</t>
  </si>
  <si>
    <t>ｵﾉ ｼﾞｭﾝｾｲ</t>
  </si>
  <si>
    <t>清水　豪太</t>
  </si>
  <si>
    <t>ｼﾐｽﾞ ｺﾞｳﾀ</t>
  </si>
  <si>
    <t>岡田　直樹</t>
  </si>
  <si>
    <t>ｵｶﾀﾞ ﾅｵｷ</t>
  </si>
  <si>
    <t>丸山　虹輝</t>
  </si>
  <si>
    <t>ﾏﾙﾔﾏ ｺｳｷ</t>
  </si>
  <si>
    <t>梶西　幸平</t>
  </si>
  <si>
    <t>ｶｼﾞﾆｼ ｺｳﾍｲ</t>
  </si>
  <si>
    <t>ﾔﾏﾓﾄ ｾﾝﾀﾛｳ</t>
  </si>
  <si>
    <t>山田　健祐</t>
  </si>
  <si>
    <t>ﾔﾏﾀﾞ ｹﾝｽｹ</t>
  </si>
  <si>
    <t>山口　諒大</t>
  </si>
  <si>
    <t>ﾔﾏｸﾞﾁ ﾘｮｳﾀﾞｲ</t>
  </si>
  <si>
    <t>重石　拓郎</t>
  </si>
  <si>
    <t>ｼｹﾞｲｼ ﾀｸﾛｳ</t>
  </si>
  <si>
    <t>河野　凌</t>
  </si>
  <si>
    <t>ｺｳﾉ ﾘｮｳ</t>
  </si>
  <si>
    <t>山守　宙</t>
  </si>
  <si>
    <t>ﾔﾏﾓﾘ ｿﾗ</t>
  </si>
  <si>
    <t>猪野　寛太</t>
  </si>
  <si>
    <t>ｲﾉ ｶﾝﾀ</t>
  </si>
  <si>
    <t>草林　大翔</t>
  </si>
  <si>
    <t>ｸｻﾊﾞﾔｼ ﾋﾛﾄ</t>
  </si>
  <si>
    <t>岡本　悠義</t>
  </si>
  <si>
    <t>ｵｶﾓﾄ ﾋｻﾖｼ</t>
  </si>
  <si>
    <t>市村　幸志朗</t>
  </si>
  <si>
    <t>ｲﾁﾑﾗ ｺｳｼﾛｳ</t>
  </si>
  <si>
    <t>下釜　悠暉</t>
  </si>
  <si>
    <t>ｼﾓｶﾞﾏ ﾕｳｷ</t>
  </si>
  <si>
    <t>川崎　麗央</t>
  </si>
  <si>
    <t>ｶﾜｻｷ ﾚｵ</t>
  </si>
  <si>
    <t>増永　晃弘</t>
  </si>
  <si>
    <t>ﾏｽﾅｶﾞ ｱｷﾋﾛ</t>
  </si>
  <si>
    <t>増見　慶太</t>
  </si>
  <si>
    <t>ﾏｽﾐ ｹｲﾀ</t>
  </si>
  <si>
    <t>橋口　健志郎</t>
  </si>
  <si>
    <t>ﾊｼｸﾞﾁ ｹﾝｼﾛｳ</t>
  </si>
  <si>
    <t>佐藤　勇斗</t>
  </si>
  <si>
    <t>ｻﾄｳ ﾊﾔﾄ</t>
  </si>
  <si>
    <t>堀之内　瑠生</t>
  </si>
  <si>
    <t>ﾎﾘﾉｳﾁ ﾘｭｳｾｲ</t>
  </si>
  <si>
    <t>伊口　大輝</t>
  </si>
  <si>
    <t>ｲｸﾞﾁ ﾀﾞｲｷ</t>
  </si>
  <si>
    <t>満永　脩斗</t>
  </si>
  <si>
    <t>ﾐﾂﾅｶﾞ ｼｭｳﾄ</t>
  </si>
  <si>
    <t>ﾔﾅｷﾞ ｼｭﾝｽｹ</t>
  </si>
  <si>
    <t>佐田　俊太朗</t>
  </si>
  <si>
    <t>ｻﾀ ｼｭﾝﾀﾛｳ</t>
  </si>
  <si>
    <t>荒木　翔瑛</t>
  </si>
  <si>
    <t>ｱﾗｷ ｼｮｳｴｲ</t>
  </si>
  <si>
    <t>宮地　吾宗</t>
  </si>
  <si>
    <t>ﾐﾔﾁ ｱｿｳ</t>
  </si>
  <si>
    <t>ｶｼﾉﾌﾞ ﾊﾔﾄ</t>
  </si>
  <si>
    <t>牛之濱　歩</t>
  </si>
  <si>
    <t>青木　鴻太</t>
  </si>
  <si>
    <t>ｱｵｷ ｺｳﾀ</t>
  </si>
  <si>
    <t>水迫　一輝</t>
  </si>
  <si>
    <t>ﾐｽﾞｻｺ ｲｯｷ</t>
  </si>
  <si>
    <t>大藪　優一郎</t>
  </si>
  <si>
    <t>ｵｵﾔﾌﾞ ﾕｳｲﾁﾛｳ</t>
  </si>
  <si>
    <t>中村　凌也</t>
  </si>
  <si>
    <t>ﾅｶﾑﾗ ﾘｮｳﾔ</t>
  </si>
  <si>
    <t>出水　愛翔</t>
  </si>
  <si>
    <t>ｲｽﾞﾐ ﾏﾅﾄ</t>
  </si>
  <si>
    <t>山本　大輔</t>
  </si>
  <si>
    <t>ﾔﾏﾓﾄ ﾀﾞｲｽｹ</t>
  </si>
  <si>
    <t>松村　幸亮</t>
  </si>
  <si>
    <t>ﾏﾂﾑﾗ ｺｳｽｹ</t>
  </si>
  <si>
    <t>石田　孝志</t>
  </si>
  <si>
    <t>ｲｼﾀﾞ ﾀｶｼ</t>
  </si>
  <si>
    <t>三島　魁斗</t>
  </si>
  <si>
    <t>ﾐｼﾏ ｶｲﾄ</t>
  </si>
  <si>
    <t>山本　裕盛</t>
  </si>
  <si>
    <t>武田　晃太朗</t>
  </si>
  <si>
    <t>淺倉　望</t>
  </si>
  <si>
    <t>ｵｵｸﾞﾁ ﾕｳﾄ</t>
  </si>
  <si>
    <t>佐藤　聖悟</t>
  </si>
  <si>
    <t>ｻﾄｳ ｾｲｺﾞ</t>
  </si>
  <si>
    <t>篠原　康汰</t>
  </si>
  <si>
    <t>ｼﾉﾊﾗ ｺｳﾀ</t>
  </si>
  <si>
    <t>野尻　一輝</t>
  </si>
  <si>
    <t>ﾉｼﾞﾘ ｲﾂｷ</t>
  </si>
  <si>
    <t>フェルナー　英輝</t>
  </si>
  <si>
    <t>ﾌｪﾙﾅｰ ﾋﾃﾞｷ</t>
  </si>
  <si>
    <t>守安　七斗</t>
  </si>
  <si>
    <t>ﾓﾘﾔｽ ﾅﾅﾄ</t>
  </si>
  <si>
    <t>八尋　公誠</t>
  </si>
  <si>
    <t>ﾔﾋﾛ ｺｳｾｲ</t>
  </si>
  <si>
    <t>山田　侑杜</t>
  </si>
  <si>
    <t>ﾔﾏﾀﾞ ﾕｳﾄ</t>
  </si>
  <si>
    <t>吉村　大地</t>
  </si>
  <si>
    <t>ﾖｼﾑﾗ ﾀﾞｲﾁ</t>
  </si>
  <si>
    <t>岩崎　良太</t>
  </si>
  <si>
    <t>ｲﾜｻｷ ﾘｮｳﾀ</t>
  </si>
  <si>
    <t>川副　凌雅</t>
  </si>
  <si>
    <t>ｶﾜｿﾞｴ ﾘｮｳｶﾞ</t>
  </si>
  <si>
    <t>河野　隼人</t>
  </si>
  <si>
    <t>ｶﾜﾉ ﾊﾔﾄ</t>
  </si>
  <si>
    <t>春本　圭祐</t>
  </si>
  <si>
    <t>ﾊﾙﾓﾄ ｹｲｽｹ</t>
  </si>
  <si>
    <t>岩永　祐樹</t>
  </si>
  <si>
    <t>ｲﾜﾅｶﾞ ﾕｳｷ</t>
  </si>
  <si>
    <t>福寺　航大</t>
  </si>
  <si>
    <t>ﾌｸﾃﾗ ｺｳﾀ</t>
  </si>
  <si>
    <t>松浦　凌</t>
  </si>
  <si>
    <t>ﾏﾂｳﾗ ﾘｮｳ</t>
  </si>
  <si>
    <t>丹治　光太郎</t>
  </si>
  <si>
    <t>ﾀﾝｼﾞ ｺｳﾀﾛｳ</t>
  </si>
  <si>
    <t>河野　颯太</t>
  </si>
  <si>
    <t>ｶﾜﾉ ｿｳﾀ</t>
  </si>
  <si>
    <t>ｶﾒﾀﾞ ｳﾐﾀﾛｳ</t>
  </si>
  <si>
    <t>小林　輝</t>
  </si>
  <si>
    <t>ｺﾊﾞﾔｼ ﾋｶﾙ</t>
  </si>
  <si>
    <t>井出　飛斗</t>
  </si>
  <si>
    <t>金田　凌</t>
  </si>
  <si>
    <t>ｶﾈﾀﾞ ﾘｮｳ</t>
  </si>
  <si>
    <t>島田　悠将</t>
  </si>
  <si>
    <t>ｼﾏﾀﾞ ﾕｳﾏ</t>
  </si>
  <si>
    <t>菊田　貴仁</t>
  </si>
  <si>
    <t>ｷｸﾀ ﾀｶﾋﾄ</t>
  </si>
  <si>
    <t>宮地　佑空</t>
  </si>
  <si>
    <t>ﾐﾔﾁ ﾀｽｸ</t>
  </si>
  <si>
    <t>横山　慎之助</t>
  </si>
  <si>
    <t>ﾖｺﾔﾏ ｼﾝﾉｽｹ</t>
  </si>
  <si>
    <t>井田　照瑛</t>
  </si>
  <si>
    <t>ｲﾀﾞ ｼｮｳｴｲ</t>
  </si>
  <si>
    <t>渡邉　聖人</t>
  </si>
  <si>
    <t>ﾜﾀﾅﾍﾞ ｷﾖﾄ</t>
  </si>
  <si>
    <t>福留　規介</t>
  </si>
  <si>
    <t>ﾌｸﾄﾞﾒ ｷｽｹ</t>
  </si>
  <si>
    <t>宮地　翔也</t>
  </si>
  <si>
    <t>ﾐﾔｼﾞ ｼｮｳﾔ</t>
  </si>
  <si>
    <t>吉峯　幸翼</t>
  </si>
  <si>
    <t>ﾖｼﾐﾈ ｺｳｽｹ</t>
  </si>
  <si>
    <t>大島　大青</t>
  </si>
  <si>
    <t>ｵｵｼﾏ ﾀｲｾｲ</t>
  </si>
  <si>
    <t>鮫島　翔太</t>
  </si>
  <si>
    <t>ｻﾒｼﾏ ｼｮｳﾀ</t>
  </si>
  <si>
    <t>太﨑　秀隆</t>
  </si>
  <si>
    <t>ﾀｻｷ ﾎﾀｶ</t>
  </si>
  <si>
    <t>井上　康大</t>
  </si>
  <si>
    <t>ｲﾉｳｴ ｺｳﾀﾞｲ</t>
  </si>
  <si>
    <t>大串　翔大</t>
  </si>
  <si>
    <t>ｵｵｸﾞｼ ｼｮｳﾀ</t>
  </si>
  <si>
    <t>金子　晃大</t>
  </si>
  <si>
    <t>ｶﾈｺ ｱｷﾋﾛ</t>
  </si>
  <si>
    <t>河内　祥吾</t>
  </si>
  <si>
    <t>ｶﾜｳﾁ ｼｮｳｺﾞ</t>
  </si>
  <si>
    <t>川畑　亮瑛</t>
  </si>
  <si>
    <t>ｶﾜﾊﾞﾀ ﾘｮｳｴｲ</t>
  </si>
  <si>
    <t>桑原　健助</t>
  </si>
  <si>
    <t>ｸﾜﾊﾗ ｹﾝｽｹ</t>
  </si>
  <si>
    <t>郷原　拓海</t>
  </si>
  <si>
    <t>ｺﾞｳﾊﾗ ﾀｸﾐ</t>
  </si>
  <si>
    <t>佐藤　元</t>
  </si>
  <si>
    <t>ｻﾄｳ ｹﾞﾝ</t>
  </si>
  <si>
    <t>城﨑　翔和</t>
  </si>
  <si>
    <t>ｼﾞｮｳｻﾞｷ ﾄﾜ</t>
  </si>
  <si>
    <t>多田　幸生</t>
  </si>
  <si>
    <t>ﾀﾀﾞ ｺｳｷ</t>
  </si>
  <si>
    <t>谷口　幸希</t>
  </si>
  <si>
    <t>ﾀﾆｸﾞﾁ ｺｳｷ</t>
  </si>
  <si>
    <t>長井　遥斗</t>
  </si>
  <si>
    <t>ﾅｶﾞｲ ﾊﾙﾄ</t>
  </si>
  <si>
    <t>永岡　勇次郎</t>
  </si>
  <si>
    <t>ﾅｶﾞｵｶ ﾕｳｼﾞﾛｳ</t>
  </si>
  <si>
    <t>羽藤　大輝</t>
  </si>
  <si>
    <t>ﾊﾄｳ ﾋﾛｷ</t>
  </si>
  <si>
    <t>早川　周吾</t>
  </si>
  <si>
    <t>ﾊﾔｶﾜ ｼｭｳｺﾞ</t>
  </si>
  <si>
    <t>藤森　健伸</t>
  </si>
  <si>
    <t>ﾌｼﾞﾓﾘ ｹﾝｼﾝ</t>
  </si>
  <si>
    <t>牧　耀祐</t>
  </si>
  <si>
    <t>ﾏｷ ﾖｳｽｹ</t>
  </si>
  <si>
    <t>松浦　充輝</t>
  </si>
  <si>
    <t>ﾏﾂｳﾗ ｱﾂｷ</t>
  </si>
  <si>
    <t>森田　遥也</t>
  </si>
  <si>
    <t>ﾓﾘﾀ ﾊﾙﾔ</t>
  </si>
  <si>
    <t>横田　優太郎</t>
  </si>
  <si>
    <t>ﾖｺﾀ ﾕｳﾀﾛｳ</t>
  </si>
  <si>
    <t>長岡　凪</t>
  </si>
  <si>
    <t>ﾅｶﾞｵｶ ﾅｷﾞ</t>
  </si>
  <si>
    <t>山田　雄大</t>
  </si>
  <si>
    <t>原田　耕作</t>
  </si>
  <si>
    <t>ﾊﾗﾀﾞ ｺｳｻｸ</t>
  </si>
  <si>
    <t>原口　大生</t>
  </si>
  <si>
    <t>ﾊﾗｸﾞﾁ ﾀｲｾｲ</t>
  </si>
  <si>
    <t>梅橋　拓也</t>
  </si>
  <si>
    <t>ｳﾒﾊｼ ﾀｸﾔ</t>
  </si>
  <si>
    <t>高岡　雄大</t>
  </si>
  <si>
    <t>ﾀｶｵｶ ﾕｳﾀﾞｲ</t>
  </si>
  <si>
    <t>関本　圭太郎</t>
  </si>
  <si>
    <t>ｾｷﾓﾄ ｹｲﾀﾛｳ</t>
  </si>
  <si>
    <t>吉田　凌世</t>
  </si>
  <si>
    <t>ﾖｼﾀﾞ ﾘｮｳｾｲ</t>
  </si>
  <si>
    <t>間嶋　隆善</t>
  </si>
  <si>
    <t>橋本　光世</t>
  </si>
  <si>
    <t>ﾊｼﾓﾄ ｺｳｾｲ</t>
  </si>
  <si>
    <t>中村　弘志郎</t>
  </si>
  <si>
    <t>ﾅｶﾑﾗ ｺｳｼﾛｳ</t>
  </si>
  <si>
    <t>山里　龍輝</t>
  </si>
  <si>
    <t>ﾔﾏｻﾞﾄ ﾀﾂｷ</t>
  </si>
  <si>
    <t>藤山　知樹</t>
  </si>
  <si>
    <t>ﾌｼﾞﾔﾏ ﾄﾓｷ</t>
  </si>
  <si>
    <t>鵜野　晃輔</t>
  </si>
  <si>
    <t>ｳﾉ ｺｳｽｹ</t>
  </si>
  <si>
    <t>越智　岳斗</t>
  </si>
  <si>
    <t>ｵﾁ ｶﾞｸﾄ</t>
  </si>
  <si>
    <t>幡野　壮</t>
  </si>
  <si>
    <t>ﾊﾀﾉ ﾀｹﾙ</t>
  </si>
  <si>
    <t>平仲　竜羽</t>
  </si>
  <si>
    <t>ﾋﾗﾅｶ ﾀﾂﾊ</t>
  </si>
  <si>
    <t>飯坂　彪人</t>
  </si>
  <si>
    <t>ｲｲｻｶ ﾋｭｳﾄ</t>
  </si>
  <si>
    <t>堀田　駿汰</t>
  </si>
  <si>
    <t>ﾎｯﾀ ｼｭﾝﾀ</t>
  </si>
  <si>
    <t>方波見　哲</t>
  </si>
  <si>
    <t>ｶﾀﾊﾞﾐ ﾃﾂ</t>
  </si>
  <si>
    <t>早田　京平</t>
  </si>
  <si>
    <t>ﾊﾔﾀ ｷｮｳﾍｲ</t>
  </si>
  <si>
    <t>山下　陽平</t>
  </si>
  <si>
    <t>ﾔﾏｼﾀ ﾖｳﾍｲ</t>
  </si>
  <si>
    <t>稲永　宏毅</t>
  </si>
  <si>
    <t>ｲﾅﾅｶﾞ ﾋﾛｷ</t>
  </si>
  <si>
    <t>丸銭　海人</t>
  </si>
  <si>
    <t>ﾏﾙｾﾞﾆ ｶｲﾄ</t>
  </si>
  <si>
    <t>久保田　敦貴</t>
  </si>
  <si>
    <t>ｸﾎﾞﾀ ｱﾂｷ</t>
  </si>
  <si>
    <t>岡　滉貴</t>
  </si>
  <si>
    <t>ｵｶ ｺｳｷ</t>
  </si>
  <si>
    <t>酒匂　大成</t>
  </si>
  <si>
    <t>ｻｺｳ ﾀｲｾｲ</t>
  </si>
  <si>
    <t>水﨑　歩睦</t>
  </si>
  <si>
    <t>ﾐｽﾞｻｷ ｱﾕﾑ</t>
  </si>
  <si>
    <t>邦本　航希</t>
  </si>
  <si>
    <t>ｸﾆﾓﾄ ｺｳｷ</t>
  </si>
  <si>
    <t>上妻　海翔</t>
  </si>
  <si>
    <t>山下　英太郎</t>
  </si>
  <si>
    <t>ﾔﾏｼﾀ ｴｲﾀﾛｳ</t>
  </si>
  <si>
    <t>池田　理人</t>
  </si>
  <si>
    <t>ｲｹﾀﾞ ﾘﾄ</t>
  </si>
  <si>
    <t>桑野　豊大</t>
  </si>
  <si>
    <t>ｸﾜﾉ ﾕﾀｶ</t>
  </si>
  <si>
    <t>石丸　徳一</t>
  </si>
  <si>
    <t>ｲｼﾏﾙ ﾄｸｲﾁ</t>
  </si>
  <si>
    <t>植木　弥陸</t>
  </si>
  <si>
    <t>ｳｴｷ ﾐﾛｸ</t>
  </si>
  <si>
    <t>荒野　大粋</t>
  </si>
  <si>
    <t>ｱﾗﾉ ﾀﾞｲｷ</t>
  </si>
  <si>
    <t>徳永　開成</t>
  </si>
  <si>
    <t>ﾄｸﾅｶﾞ ｶｲｾｲ</t>
  </si>
  <si>
    <t>仲里　響喜</t>
  </si>
  <si>
    <t>ﾅｶｻﾞﾄ ﾋﾋﾞｷ</t>
  </si>
  <si>
    <t>宮里　洸</t>
  </si>
  <si>
    <t>ﾐﾔｻﾞﾄ ｺｳ</t>
  </si>
  <si>
    <t>森谷　颯</t>
  </si>
  <si>
    <t>ﾓﾘﾀﾆ ﾊﾔﾃ</t>
  </si>
  <si>
    <t>市山　心音</t>
  </si>
  <si>
    <t>ｲﾁﾔﾏ ｼｵﾝ</t>
  </si>
  <si>
    <t>桃崎　郁弥</t>
  </si>
  <si>
    <t>ﾓﾓｻﾞｷ ﾌﾐﾔ</t>
  </si>
  <si>
    <t>八木　光軌</t>
  </si>
  <si>
    <t>ﾔｷﾞ ｺｳｷ</t>
  </si>
  <si>
    <t>相原　知典</t>
  </si>
  <si>
    <t>ｲﾜｼﾀ ﾚｵ</t>
  </si>
  <si>
    <t>羽山　英伸</t>
  </si>
  <si>
    <t>ﾊﾔﾏ ｴｲｼﾝ</t>
  </si>
  <si>
    <t>本田　光</t>
  </si>
  <si>
    <t>ﾎﾝﾀﾞ ﾋｶﾘ</t>
  </si>
  <si>
    <t>永椎　純世</t>
  </si>
  <si>
    <t>ﾅｶﾞｼｲ ｼﾞｭﾝｾｲ</t>
  </si>
  <si>
    <t>福田　椋太</t>
  </si>
  <si>
    <t>髙木　慶介</t>
  </si>
  <si>
    <t>志垣　歩</t>
  </si>
  <si>
    <t>ｼｶﾞｷ ｱﾕﾑ</t>
  </si>
  <si>
    <t>羽田　新世</t>
  </si>
  <si>
    <t>ﾊﾀﾞ ｼﾝｾｲ</t>
  </si>
  <si>
    <t>衛藤　健太</t>
  </si>
  <si>
    <t>ｴﾄｳ ｹﾝﾀ</t>
  </si>
  <si>
    <t>木佐木　虹空</t>
  </si>
  <si>
    <t>ｷｻｷ ｺﾊｸ</t>
  </si>
  <si>
    <t>中熊　力輝</t>
  </si>
  <si>
    <t>ﾅｶｸﾞﾏ ﾘｷ</t>
  </si>
  <si>
    <t>畑田　拓海</t>
  </si>
  <si>
    <t>ﾊﾀﾀﾞ ﾀｸﾐ</t>
  </si>
  <si>
    <t>山内　健宏</t>
  </si>
  <si>
    <t>ﾔﾏｳﾁ ﾀｹﾋﾛ</t>
  </si>
  <si>
    <t>森田　琉斗</t>
  </si>
  <si>
    <t>ﾓﾘﾀ ﾘｭｳﾄ</t>
  </si>
  <si>
    <t>山下　大翔</t>
  </si>
  <si>
    <t>ﾔﾏｼﾀ ﾋﾛﾄ</t>
  </si>
  <si>
    <t>河津　尚希</t>
  </si>
  <si>
    <t>ｶﾜﾂﾞ ﾅｵｷ</t>
  </si>
  <si>
    <t>林　駿甫</t>
  </si>
  <si>
    <t>ﾊﾔｼ ｼｭﾝｽｹ</t>
  </si>
  <si>
    <t>山﨑　悠平</t>
  </si>
  <si>
    <t>中前　吉広</t>
  </si>
  <si>
    <t>ﾅｶﾏｴ ﾖｼﾋﾛ</t>
  </si>
  <si>
    <t>北野　琳平</t>
  </si>
  <si>
    <t>ｷﾀﾉ ﾘﾝﾍﾟｲ</t>
  </si>
  <si>
    <t>岡松　大樹</t>
  </si>
  <si>
    <t>ｵｶﾏﾂ ﾀﾞｲｷ</t>
  </si>
  <si>
    <t>長濱　瑠希斗</t>
  </si>
  <si>
    <t>當間　秀吾</t>
  </si>
  <si>
    <t>赤嶺　翔</t>
  </si>
  <si>
    <t>阿波根　宏哉</t>
  </si>
  <si>
    <t>伊波　慧哉</t>
  </si>
  <si>
    <t>伊波　諒哉</t>
  </si>
  <si>
    <t>中村　颯斗</t>
  </si>
  <si>
    <t>ﾅｶﾑﾗ ﾊﾔﾄ</t>
  </si>
  <si>
    <t>前田　一樹</t>
  </si>
  <si>
    <t>ﾏｴﾀﾞ ｲﾂｷ</t>
  </si>
  <si>
    <t>江浦　伶音</t>
  </si>
  <si>
    <t>ｴｳﾗ ﾚｵﾄ</t>
  </si>
  <si>
    <t>冨野　大地</t>
  </si>
  <si>
    <t>ﾄﾐﾉ ﾀﾞｲﾁ</t>
  </si>
  <si>
    <t>山口　義斗</t>
  </si>
  <si>
    <t>ﾔﾏｸﾞﾁ ﾖｼﾄ</t>
  </si>
  <si>
    <t>ﾀｼﾛ ﾐｽﾞｷ</t>
  </si>
  <si>
    <t>日野　和馬</t>
  </si>
  <si>
    <t>ﾋﾉ ｶｽﾞﾏ</t>
  </si>
  <si>
    <t>安達　晴海</t>
  </si>
  <si>
    <t>ｱﾀﾞﾁ ﾊﾙﾐ</t>
  </si>
  <si>
    <t>原田　匠</t>
  </si>
  <si>
    <t>ﾊﾗﾀﾞ ﾀｸﾐ</t>
  </si>
  <si>
    <t>久富　大輝</t>
  </si>
  <si>
    <t>ﾋｻﾄﾐ ﾀﾞｲｷ</t>
  </si>
  <si>
    <t>平岡　知大</t>
  </si>
  <si>
    <t>ﾋﾗｵｶ ﾁﾋﾛ</t>
  </si>
  <si>
    <t>小林　亮太</t>
  </si>
  <si>
    <t>ｺﾊﾞﾔｼ ﾘｮｳﾀ</t>
  </si>
  <si>
    <t>吉田　壮汰</t>
  </si>
  <si>
    <t>ﾖｼﾀﾞ ｿｳﾀ</t>
  </si>
  <si>
    <t>宮本　若英</t>
  </si>
  <si>
    <t>ﾐﾔﾓﾄ ｼｴｲ</t>
  </si>
  <si>
    <t>竹下　拓希</t>
  </si>
  <si>
    <t>ﾀｹｼﾀ ﾋﾛｷ</t>
  </si>
  <si>
    <t>一尾　昌史</t>
  </si>
  <si>
    <t>ｲﾁｵ ﾏｻﾌﾐ</t>
  </si>
  <si>
    <t>冨永　幸佑</t>
  </si>
  <si>
    <t>ﾄﾐﾅｶﾞ ｺｳｽｹ</t>
  </si>
  <si>
    <t>古田　一臣</t>
  </si>
  <si>
    <t>ﾌﾙﾀ ｲｯｼﾝ</t>
  </si>
  <si>
    <t>志村　悠樹</t>
  </si>
  <si>
    <t>ｼﾑﾗ ﾕｳｷ</t>
  </si>
  <si>
    <t>清本　未知</t>
  </si>
  <si>
    <t>ｷﾖﾓﾄ ﾐﾁ</t>
  </si>
  <si>
    <t>水口　渉</t>
  </si>
  <si>
    <t>ﾐﾅｸﾁ ｼｮｳ</t>
  </si>
  <si>
    <t>松﨑　太郎</t>
  </si>
  <si>
    <t>ﾏﾂｻﾞｷ ﾀﾛｳ</t>
  </si>
  <si>
    <t>奈須　翔</t>
  </si>
  <si>
    <t>ﾅｽ ｶｹﾙ</t>
  </si>
  <si>
    <t>橋本　真大</t>
  </si>
  <si>
    <t>ﾊｼﾓﾄ ﾏﾋﾛ</t>
  </si>
  <si>
    <t>大里　修也</t>
  </si>
  <si>
    <t>ｵｵｻﾄ ｼｭｳﾔ</t>
  </si>
  <si>
    <t>柏田　恵治</t>
  </si>
  <si>
    <t>ｶｼﾜﾀﾞ ｹｲｼﾞ</t>
  </si>
  <si>
    <t>鳥井　天陽</t>
  </si>
  <si>
    <t>ﾄﾘｲ ﾀｶﾊﾙ</t>
  </si>
  <si>
    <t>浜田　浩太朗</t>
  </si>
  <si>
    <t>ﾊﾏﾀﾞ ｺｳﾀﾛｳ</t>
  </si>
  <si>
    <t>乗冨　賢太</t>
  </si>
  <si>
    <t>ﾉﾘﾄﾐ ｹﾝﾀ</t>
  </si>
  <si>
    <t>緒方　勇信</t>
  </si>
  <si>
    <t>ｵｶﾞﾀ ﾕｳｼﾝ</t>
  </si>
  <si>
    <t>杉野　翔</t>
  </si>
  <si>
    <t>ｽｷﾞﾉ ｼｮｳ</t>
  </si>
  <si>
    <t>田上　駿</t>
  </si>
  <si>
    <t>ﾀﾉｳｴ ｼｭﾝ</t>
  </si>
  <si>
    <t>永峰　涼太郎</t>
  </si>
  <si>
    <t>ﾅｶﾞﾐﾈ ﾘｮｳﾀﾛｳ</t>
  </si>
  <si>
    <t>西野　徹</t>
  </si>
  <si>
    <t>ﾆｼﾉ ﾄｵﾙ</t>
  </si>
  <si>
    <t>原　迅杜</t>
  </si>
  <si>
    <t>ﾊﾗ ﾊﾔﾄ</t>
  </si>
  <si>
    <t>福倉　昌哉</t>
  </si>
  <si>
    <t>ﾌｸｸﾗ ﾏｻﾔ</t>
  </si>
  <si>
    <t>船津　輝人</t>
  </si>
  <si>
    <t>ﾌﾅﾂ ｱｷﾄ</t>
  </si>
  <si>
    <t>山田　春杜</t>
  </si>
  <si>
    <t>ﾔﾏﾀﾞ ﾊﾙﾄ</t>
  </si>
  <si>
    <t>中山　大地</t>
  </si>
  <si>
    <t>ﾅｶﾔﾏ ﾀﾞｲﾁ</t>
  </si>
  <si>
    <t>西原　颯汰</t>
  </si>
  <si>
    <t>ﾆｼﾊﾗ ﾊﾔﾀ</t>
  </si>
  <si>
    <t>阿部　裕太</t>
  </si>
  <si>
    <t>ｱﾍﾞ ﾕｳﾀ</t>
  </si>
  <si>
    <t>藤田　晃成</t>
  </si>
  <si>
    <t>ﾌｼﾞﾀ ｺｳｾｲ</t>
  </si>
  <si>
    <t>中野　颯也</t>
  </si>
  <si>
    <t>ﾅｶﾉ ｿｳﾔ</t>
  </si>
  <si>
    <t>城下　匠生</t>
  </si>
  <si>
    <t>ｼﾞｮｳﾉｼﾀ ﾀｸﾐ</t>
  </si>
  <si>
    <t>塩出　颯舞</t>
  </si>
  <si>
    <t>ｼｵﾃﾞ ｿｳﾏ</t>
  </si>
  <si>
    <t>西迫　和希</t>
  </si>
  <si>
    <t>ﾆｼｻﾞｺ ｶｽﾞｷ</t>
  </si>
  <si>
    <t>田村　友人</t>
  </si>
  <si>
    <t>ﾀﾑﾗ ﾄﾓﾋﾄ</t>
  </si>
  <si>
    <t>前田　涼輔</t>
  </si>
  <si>
    <t>ﾏｴﾀﾞ ﾘｮｳｽｹ</t>
  </si>
  <si>
    <t>宮坂　渉</t>
  </si>
  <si>
    <t>ﾐﾔｻｶ ﾜﾀﾙ</t>
  </si>
  <si>
    <t>段吉　遼大</t>
  </si>
  <si>
    <t>ﾀﾞﾝﾖｼ ﾘｮｳﾀ</t>
  </si>
  <si>
    <t>飯盛　駿人</t>
  </si>
  <si>
    <t>ｲｲﾓﾘ ﾊﾔﾄ</t>
  </si>
  <si>
    <t>渡邉　裕太</t>
  </si>
  <si>
    <t>ﾜﾀﾅﾍﾞ ﾕｳﾀ</t>
  </si>
  <si>
    <t>高野　智紀</t>
  </si>
  <si>
    <t>ﾀｶﾉ ﾄﾓｷ</t>
  </si>
  <si>
    <t>那須　大永</t>
  </si>
  <si>
    <t>ﾅｽ ﾀｲﾖｳ</t>
  </si>
  <si>
    <t>和田　将晴</t>
  </si>
  <si>
    <t>ﾜﾀﾞ ﾏｻﾊﾙ</t>
  </si>
  <si>
    <t>神保　啓太</t>
  </si>
  <si>
    <t>ｼﾞﾝﾎﾞ ｹｲﾀ</t>
  </si>
  <si>
    <t>金丸　真也</t>
  </si>
  <si>
    <t>ｶﾈﾏﾙ ｼﾝﾔ</t>
  </si>
  <si>
    <t>杉原　虎太郎</t>
  </si>
  <si>
    <t>ｽｷﾞﾊﾗ ｺﾀﾛｳ</t>
  </si>
  <si>
    <t>岩永　俊介</t>
  </si>
  <si>
    <t>ｲﾜﾅｶﾞ ｼｭﾝｽｹ</t>
  </si>
  <si>
    <t>伊藤　優</t>
  </si>
  <si>
    <t>ｲﾄｳ ﾕｳ</t>
  </si>
  <si>
    <t>大町　滉</t>
  </si>
  <si>
    <t>ｵｵﾏﾁ ｱｷﾗ</t>
  </si>
  <si>
    <t>上野　奎吾</t>
  </si>
  <si>
    <t>ｳｴﾉ ｹｲｺﾞ</t>
  </si>
  <si>
    <t>石山　友輝</t>
  </si>
  <si>
    <t>ｲｼﾔﾏ ﾄﾓｷ</t>
  </si>
  <si>
    <t>仲里　拓真</t>
  </si>
  <si>
    <t>ﾅｶｻﾞﾄ ﾀｸﾏ</t>
  </si>
  <si>
    <t>下原　士侑</t>
  </si>
  <si>
    <t>ｼﾓﾊﾗ ｼｭｳ</t>
  </si>
  <si>
    <t>守長　晃我</t>
  </si>
  <si>
    <t>ﾓﾘﾅｶﾞ ｺｳｶﾞ</t>
  </si>
  <si>
    <t>坂元　海斗</t>
  </si>
  <si>
    <t>ｻｶﾓﾄ ｶｲﾄ</t>
  </si>
  <si>
    <t>池田　雅大</t>
  </si>
  <si>
    <t>ｲｹﾀﾞ ﾏｻﾋﾛ</t>
  </si>
  <si>
    <t>今村　知椰</t>
  </si>
  <si>
    <t>ｲﾏﾑﾗ ﾄﾓﾔ</t>
  </si>
  <si>
    <t>松本　幸樹</t>
  </si>
  <si>
    <t>ﾏﾂﾓﾄ ｺｳｷ</t>
  </si>
  <si>
    <t>古城　敬士</t>
  </si>
  <si>
    <t>ｺｼﾞｮｳ ｹｲｼ</t>
  </si>
  <si>
    <t>020517</t>
  </si>
  <si>
    <t>030409</t>
  </si>
  <si>
    <t>030803</t>
  </si>
  <si>
    <t>031029</t>
  </si>
  <si>
    <t>040116</t>
  </si>
  <si>
    <t>031012</t>
  </si>
  <si>
    <t>030714</t>
  </si>
  <si>
    <t>030826</t>
  </si>
  <si>
    <t>040325</t>
  </si>
  <si>
    <t>040222</t>
  </si>
  <si>
    <t>030801</t>
  </si>
  <si>
    <t>030527</t>
  </si>
  <si>
    <t>030412</t>
  </si>
  <si>
    <t>020923</t>
  </si>
  <si>
    <t>030322</t>
  </si>
  <si>
    <t>020922</t>
  </si>
  <si>
    <t>030531</t>
  </si>
  <si>
    <t>030915</t>
  </si>
  <si>
    <t>031014</t>
  </si>
  <si>
    <t>031129</t>
  </si>
  <si>
    <t>040209</t>
  </si>
  <si>
    <t>040321</t>
  </si>
  <si>
    <t>030921</t>
  </si>
  <si>
    <t>030927</t>
  </si>
  <si>
    <t>031004</t>
  </si>
  <si>
    <t>040220</t>
  </si>
  <si>
    <t>040217</t>
  </si>
  <si>
    <t>030920</t>
  </si>
  <si>
    <t>040118</t>
  </si>
  <si>
    <t>020419</t>
  </si>
  <si>
    <t>021016</t>
  </si>
  <si>
    <t>981128</t>
  </si>
  <si>
    <t>970531</t>
  </si>
  <si>
    <t>970808</t>
  </si>
  <si>
    <t>991006</t>
  </si>
  <si>
    <t>970512</t>
  </si>
  <si>
    <t>960221</t>
  </si>
  <si>
    <t>990704</t>
  </si>
  <si>
    <t>990423</t>
  </si>
  <si>
    <t>020706</t>
  </si>
  <si>
    <t>031204</t>
  </si>
  <si>
    <t>030505</t>
  </si>
  <si>
    <t>040210</t>
  </si>
  <si>
    <t>031102</t>
  </si>
  <si>
    <t>040224</t>
  </si>
  <si>
    <t>031030</t>
  </si>
  <si>
    <t>030115</t>
  </si>
  <si>
    <t>020802</t>
  </si>
  <si>
    <t>001208</t>
  </si>
  <si>
    <t>030118</t>
  </si>
  <si>
    <t>021022</t>
  </si>
  <si>
    <t>030204</t>
  </si>
  <si>
    <t>020118</t>
  </si>
  <si>
    <t>030124</t>
  </si>
  <si>
    <t>011019</t>
  </si>
  <si>
    <t>020613</t>
  </si>
  <si>
    <t>030422</t>
  </si>
  <si>
    <t>030619</t>
  </si>
  <si>
    <t>011108</t>
  </si>
  <si>
    <t>020513</t>
  </si>
  <si>
    <t>040312</t>
  </si>
  <si>
    <t>020102</t>
  </si>
  <si>
    <t>031023</t>
  </si>
  <si>
    <t>040121</t>
  </si>
  <si>
    <t>030918</t>
  </si>
  <si>
    <t>040223</t>
  </si>
  <si>
    <t>040218</t>
  </si>
  <si>
    <t>031213</t>
  </si>
  <si>
    <t>030519</t>
  </si>
  <si>
    <t>031114</t>
  </si>
  <si>
    <t>030528</t>
  </si>
  <si>
    <t>030513</t>
  </si>
  <si>
    <t>030717</t>
  </si>
  <si>
    <t>030607</t>
  </si>
  <si>
    <t>031208</t>
  </si>
  <si>
    <t>030722</t>
  </si>
  <si>
    <t>040103</t>
  </si>
  <si>
    <t>040111</t>
  </si>
  <si>
    <t>030418</t>
  </si>
  <si>
    <t>040304</t>
  </si>
  <si>
    <t>020901</t>
  </si>
  <si>
    <t>030616</t>
  </si>
  <si>
    <t>030718</t>
  </si>
  <si>
    <t>030820</t>
  </si>
  <si>
    <t>030924</t>
  </si>
  <si>
    <t>040225</t>
  </si>
  <si>
    <t>011017</t>
  </si>
  <si>
    <t>010206</t>
  </si>
  <si>
    <t>020512</t>
  </si>
  <si>
    <t>030807</t>
  </si>
  <si>
    <t>040130</t>
  </si>
  <si>
    <t>020705</t>
  </si>
  <si>
    <t>030421</t>
  </si>
  <si>
    <t>020709</t>
  </si>
  <si>
    <t>030827</t>
  </si>
  <si>
    <t>030808</t>
  </si>
  <si>
    <t>040309</t>
  </si>
  <si>
    <t>030706</t>
  </si>
  <si>
    <t>030428</t>
  </si>
  <si>
    <t>030508</t>
  </si>
  <si>
    <t>031116</t>
  </si>
  <si>
    <t>030601</t>
  </si>
  <si>
    <t>030609</t>
  </si>
  <si>
    <t>030424</t>
  </si>
  <si>
    <t>030622</t>
  </si>
  <si>
    <t>031225</t>
  </si>
  <si>
    <t>030509</t>
  </si>
  <si>
    <t>030909</t>
  </si>
  <si>
    <t>031219</t>
  </si>
  <si>
    <t>031118</t>
  </si>
  <si>
    <t>020523</t>
  </si>
  <si>
    <t>030608</t>
  </si>
  <si>
    <t>030819</t>
  </si>
  <si>
    <t>030822</t>
  </si>
  <si>
    <t>030705</t>
  </si>
  <si>
    <t>030726</t>
  </si>
  <si>
    <t>030522</t>
  </si>
  <si>
    <t>030610</t>
  </si>
  <si>
    <t>020816</t>
  </si>
  <si>
    <t>020504</t>
  </si>
  <si>
    <t>031229</t>
  </si>
  <si>
    <t>030723</t>
  </si>
  <si>
    <t>030802</t>
  </si>
  <si>
    <t>030919</t>
  </si>
  <si>
    <t>040303</t>
  </si>
  <si>
    <t>030502</t>
  </si>
  <si>
    <t>030828</t>
  </si>
  <si>
    <t>040311</t>
  </si>
  <si>
    <t>031123</t>
  </si>
  <si>
    <t>030625</t>
  </si>
  <si>
    <t>040202</t>
  </si>
  <si>
    <t>031002</t>
  </si>
  <si>
    <t>040125</t>
  </si>
  <si>
    <t>020717</t>
  </si>
  <si>
    <t>040128</t>
  </si>
  <si>
    <t>031216</t>
  </si>
  <si>
    <t>040226</t>
  </si>
  <si>
    <t>030917</t>
  </si>
  <si>
    <t>020301</t>
  </si>
  <si>
    <t>020120</t>
  </si>
  <si>
    <t>011221</t>
  </si>
  <si>
    <t>020724</t>
  </si>
  <si>
    <t>030605</t>
  </si>
  <si>
    <t>031231</t>
  </si>
  <si>
    <t>030423</t>
  </si>
  <si>
    <t>010906</t>
  </si>
  <si>
    <t>040129</t>
  </si>
  <si>
    <t>031212</t>
  </si>
  <si>
    <t>030814</t>
  </si>
  <si>
    <t>030708</t>
  </si>
  <si>
    <t>040329</t>
  </si>
  <si>
    <t>030430</t>
  </si>
  <si>
    <t>030620</t>
  </si>
  <si>
    <t>031211</t>
  </si>
  <si>
    <t>030825</t>
  </si>
  <si>
    <t>030713</t>
  </si>
  <si>
    <t>030201</t>
  </si>
  <si>
    <t>030829</t>
  </si>
  <si>
    <t>031215</t>
  </si>
  <si>
    <t>040203</t>
  </si>
  <si>
    <t>031221</t>
  </si>
  <si>
    <t>011024</t>
  </si>
  <si>
    <t>030416</t>
  </si>
  <si>
    <t>030910</t>
  </si>
  <si>
    <t>030107</t>
  </si>
  <si>
    <t>031021</t>
  </si>
  <si>
    <t>020722</t>
  </si>
  <si>
    <t>030604</t>
  </si>
  <si>
    <t>030815</t>
  </si>
  <si>
    <t>030804</t>
  </si>
  <si>
    <t>030730</t>
  </si>
  <si>
    <t>040301</t>
  </si>
  <si>
    <t>030526</t>
  </si>
  <si>
    <t>030503</t>
  </si>
  <si>
    <t>030613</t>
  </si>
  <si>
    <t>030702</t>
  </si>
  <si>
    <t>030623</t>
  </si>
  <si>
    <t>031017</t>
  </si>
  <si>
    <t>030928</t>
  </si>
  <si>
    <t>021021</t>
  </si>
  <si>
    <t>030507</t>
  </si>
  <si>
    <t>030603</t>
  </si>
  <si>
    <t>040115</t>
  </si>
  <si>
    <t>040319</t>
  </si>
  <si>
    <t>030429</t>
  </si>
  <si>
    <t>040212</t>
  </si>
  <si>
    <t>030916</t>
  </si>
  <si>
    <t>030611</t>
  </si>
  <si>
    <t>031022</t>
  </si>
  <si>
    <t>030612</t>
  </si>
  <si>
    <t>020813</t>
  </si>
  <si>
    <t>040113</t>
  </si>
  <si>
    <t>030914</t>
  </si>
  <si>
    <t>031110</t>
  </si>
  <si>
    <t>030427</t>
  </si>
  <si>
    <t>990808</t>
  </si>
  <si>
    <t>031117</t>
  </si>
  <si>
    <t>040119</t>
  </si>
  <si>
    <t>020527</t>
  </si>
  <si>
    <t>030812</t>
  </si>
  <si>
    <t>030831</t>
  </si>
  <si>
    <t>040127</t>
  </si>
  <si>
    <t xml:space="preserve">ODA </t>
  </si>
  <si>
    <t>ISHII</t>
  </si>
  <si>
    <t>IMAMURA</t>
  </si>
  <si>
    <t>Keisuke</t>
  </si>
  <si>
    <t>Koki</t>
  </si>
  <si>
    <t>OGAWA</t>
  </si>
  <si>
    <t>Chihiro</t>
  </si>
  <si>
    <t>KATAOKA</t>
  </si>
  <si>
    <t>Daisuke</t>
  </si>
  <si>
    <t>Takuma</t>
  </si>
  <si>
    <t>KUBOTA</t>
  </si>
  <si>
    <t>Daiki</t>
  </si>
  <si>
    <t>GOTO</t>
  </si>
  <si>
    <t>SASAKI</t>
  </si>
  <si>
    <t>Riku</t>
  </si>
  <si>
    <t>Kakeru</t>
  </si>
  <si>
    <t>Kohei</t>
  </si>
  <si>
    <t>Kaisei</t>
  </si>
  <si>
    <t>TAKEMOTO</t>
  </si>
  <si>
    <t>Yusaku</t>
  </si>
  <si>
    <t>Toshiki</t>
  </si>
  <si>
    <t>Shoya</t>
  </si>
  <si>
    <t>TOKUNAGA</t>
  </si>
  <si>
    <t>HASEGAWA</t>
  </si>
  <si>
    <t>Kensei</t>
  </si>
  <si>
    <t>MINAMI</t>
  </si>
  <si>
    <t>Tatsuki</t>
  </si>
  <si>
    <t>Ren</t>
  </si>
  <si>
    <t>MOMOZAKI</t>
  </si>
  <si>
    <t>Yuhei</t>
  </si>
  <si>
    <t>MORI</t>
  </si>
  <si>
    <t>Shogo</t>
  </si>
  <si>
    <t>YAMAGUCHI</t>
  </si>
  <si>
    <t>Kenta</t>
  </si>
  <si>
    <t>Sota</t>
  </si>
  <si>
    <t>Kosei</t>
  </si>
  <si>
    <t>Yuya</t>
  </si>
  <si>
    <t>Takeru</t>
  </si>
  <si>
    <t>URAGUCHI</t>
  </si>
  <si>
    <t>Gai</t>
  </si>
  <si>
    <t>ETO</t>
  </si>
  <si>
    <t>Yuito</t>
  </si>
  <si>
    <t>OKAWA</t>
  </si>
  <si>
    <t>OKUMURA</t>
  </si>
  <si>
    <t>KAJIO</t>
  </si>
  <si>
    <t>KUSAKABE</t>
  </si>
  <si>
    <t>Haruto</t>
  </si>
  <si>
    <t>KOTORII</t>
  </si>
  <si>
    <t>KOMESU</t>
  </si>
  <si>
    <t>Issei</t>
  </si>
  <si>
    <t>SAKAMOTO</t>
  </si>
  <si>
    <t>Toichiro</t>
  </si>
  <si>
    <t xml:space="preserve">Ryotaro </t>
  </si>
  <si>
    <t>SHIRAMIZU</t>
  </si>
  <si>
    <t>SHIROMARU</t>
  </si>
  <si>
    <t>SUNAKAWA</t>
  </si>
  <si>
    <t>TAKIYAMA</t>
  </si>
  <si>
    <t>TACHIOKA</t>
  </si>
  <si>
    <t>TANI</t>
  </si>
  <si>
    <t>TSUJINO</t>
  </si>
  <si>
    <t>TOYA</t>
  </si>
  <si>
    <t>Yoshihisa</t>
  </si>
  <si>
    <t>NAGATA</t>
  </si>
  <si>
    <t>NISHIYAMA</t>
  </si>
  <si>
    <t>HARUTA</t>
  </si>
  <si>
    <t>Tetsuya</t>
  </si>
  <si>
    <t>HIRANO</t>
  </si>
  <si>
    <t>Reon</t>
  </si>
  <si>
    <t>FUKAI</t>
  </si>
  <si>
    <t>Atsuhiro</t>
  </si>
  <si>
    <t>FUKAGAWA</t>
  </si>
  <si>
    <t>FUJIWARA</t>
  </si>
  <si>
    <t>Koshiro</t>
  </si>
  <si>
    <t>FUCHIDA</t>
  </si>
  <si>
    <t>Mizuki</t>
  </si>
  <si>
    <t>MATSUSHITA</t>
  </si>
  <si>
    <t>Shoki</t>
  </si>
  <si>
    <t>MIYAGI</t>
  </si>
  <si>
    <t>Kanta</t>
  </si>
  <si>
    <t>MUKAI</t>
  </si>
  <si>
    <t>Souta</t>
  </si>
  <si>
    <t>MUROI</t>
  </si>
  <si>
    <t>Kiito</t>
  </si>
  <si>
    <t>Ban</t>
  </si>
  <si>
    <t>YAMAWAKI</t>
  </si>
  <si>
    <t>Shusuke</t>
  </si>
  <si>
    <t>YUKIYAMA</t>
  </si>
  <si>
    <t>Hiraku</t>
  </si>
  <si>
    <t>Kippei</t>
  </si>
  <si>
    <t>IKEDA</t>
  </si>
  <si>
    <t>IWATAKE</t>
  </si>
  <si>
    <t>Ryuki</t>
  </si>
  <si>
    <t xml:space="preserve">UEMURA </t>
  </si>
  <si>
    <t>Rikuto</t>
  </si>
  <si>
    <t>OMURA</t>
  </si>
  <si>
    <t>ONO</t>
  </si>
  <si>
    <t>Tomohiro</t>
  </si>
  <si>
    <t>OYAMA</t>
  </si>
  <si>
    <t>KAKU</t>
  </si>
  <si>
    <t>KAMIYA</t>
  </si>
  <si>
    <t>Ibuki</t>
  </si>
  <si>
    <t>KINOMIYA</t>
  </si>
  <si>
    <t>SHIBUYA</t>
  </si>
  <si>
    <t>Kenshin</t>
  </si>
  <si>
    <t>SHIRANE</t>
  </si>
  <si>
    <t>SUZUKI</t>
  </si>
  <si>
    <t>Rin</t>
  </si>
  <si>
    <t>TAKAIRA</t>
  </si>
  <si>
    <t>Yutaka</t>
  </si>
  <si>
    <t>TAKESHITA</t>
  </si>
  <si>
    <t>Manato</t>
  </si>
  <si>
    <t>CHINEN</t>
  </si>
  <si>
    <t>Rinto</t>
  </si>
  <si>
    <t>DOI</t>
  </si>
  <si>
    <t>Shunya</t>
  </si>
  <si>
    <t>TORII</t>
  </si>
  <si>
    <t>NISHI</t>
  </si>
  <si>
    <t>NISHIHARA</t>
  </si>
  <si>
    <t>NISHIMURA</t>
  </si>
  <si>
    <t>HARADA</t>
  </si>
  <si>
    <t>HARUKI</t>
  </si>
  <si>
    <t>Kazuhiko</t>
  </si>
  <si>
    <t>HIRAISHI</t>
  </si>
  <si>
    <t>Tomu</t>
  </si>
  <si>
    <t>FUJII</t>
  </si>
  <si>
    <t>Takato</t>
  </si>
  <si>
    <t>MASUDA</t>
  </si>
  <si>
    <t>Kensho</t>
  </si>
  <si>
    <t>MIYAURA</t>
  </si>
  <si>
    <t xml:space="preserve">MIYAZAKI </t>
  </si>
  <si>
    <t>MIYAZAKI</t>
  </si>
  <si>
    <t>Ryuta</t>
  </si>
  <si>
    <t>MIYAHARA</t>
  </si>
  <si>
    <t>MIYOSHI</t>
  </si>
  <si>
    <t>Ryoya</t>
  </si>
  <si>
    <t>YAMAZOE</t>
  </si>
  <si>
    <t>Hayato</t>
  </si>
  <si>
    <t>Haruhi</t>
  </si>
  <si>
    <t>YOSHIOKA</t>
  </si>
  <si>
    <t>Sotaro</t>
  </si>
  <si>
    <t xml:space="preserve">YOSHINO </t>
  </si>
  <si>
    <t>Ikkei</t>
  </si>
  <si>
    <t>ARITA</t>
  </si>
  <si>
    <t>Shion</t>
  </si>
  <si>
    <t>INOUE</t>
  </si>
  <si>
    <t>Kento</t>
  </si>
  <si>
    <t>Genroku</t>
  </si>
  <si>
    <t>Hyo</t>
  </si>
  <si>
    <t>KIKUCHI</t>
  </si>
  <si>
    <t>Ryoma</t>
  </si>
  <si>
    <t xml:space="preserve">KOMIYAJI </t>
  </si>
  <si>
    <t>Daijun</t>
  </si>
  <si>
    <t>SAKANE</t>
  </si>
  <si>
    <t>Gentaro</t>
  </si>
  <si>
    <t>SUYAMA</t>
  </si>
  <si>
    <t>Yosuke</t>
  </si>
  <si>
    <t>TANINOKUCHI</t>
  </si>
  <si>
    <t>Ryoto</t>
  </si>
  <si>
    <t>DEJI</t>
  </si>
  <si>
    <t>Jinto</t>
  </si>
  <si>
    <t>Kazuto</t>
  </si>
  <si>
    <t>Yuhi</t>
  </si>
  <si>
    <t xml:space="preserve">YOSHIUCHI </t>
  </si>
  <si>
    <t>Wataru</t>
  </si>
  <si>
    <t>Teppei</t>
  </si>
  <si>
    <t>KAWABATA</t>
  </si>
  <si>
    <t>TANAKA</t>
  </si>
  <si>
    <t>IKESUE</t>
  </si>
  <si>
    <t>Tsukasa</t>
  </si>
  <si>
    <t>MIURA</t>
  </si>
  <si>
    <t>HIROTA</t>
  </si>
  <si>
    <t>EGAMI</t>
  </si>
  <si>
    <t>FUJIYAMA</t>
  </si>
  <si>
    <t>YOSHIURA</t>
  </si>
  <si>
    <t>ONIZUKA</t>
  </si>
  <si>
    <t>Kaito</t>
  </si>
  <si>
    <t>NAGASAWA</t>
  </si>
  <si>
    <t>MOTOKAMI</t>
  </si>
  <si>
    <t>YANO</t>
  </si>
  <si>
    <t>Takayuki</t>
  </si>
  <si>
    <t>YOSHIKAI</t>
  </si>
  <si>
    <t>Masahiro</t>
  </si>
  <si>
    <t>KITAOKA</t>
  </si>
  <si>
    <t>SHIGEMATSU</t>
  </si>
  <si>
    <t>NAKAYASHIKI</t>
  </si>
  <si>
    <t>Takaaki</t>
  </si>
  <si>
    <t>HIRATA</t>
  </si>
  <si>
    <t>YUKINO</t>
  </si>
  <si>
    <t>EDAMITSU</t>
  </si>
  <si>
    <t>Hikaru</t>
  </si>
  <si>
    <t>MANABE</t>
  </si>
  <si>
    <t>Akira</t>
  </si>
  <si>
    <t>Kazuma</t>
  </si>
  <si>
    <t>NODA</t>
  </si>
  <si>
    <t>Naoki</t>
  </si>
  <si>
    <t>HASHIGUCHI</t>
  </si>
  <si>
    <t>Ryutaro</t>
  </si>
  <si>
    <t>Hirotaka</t>
  </si>
  <si>
    <t>Ryunosuke</t>
  </si>
  <si>
    <t>UEDA</t>
  </si>
  <si>
    <t>WADA</t>
  </si>
  <si>
    <t>Tomoya</t>
  </si>
  <si>
    <t xml:space="preserve">TAKAHASHI </t>
  </si>
  <si>
    <t>Sena</t>
  </si>
  <si>
    <t>Kodai</t>
  </si>
  <si>
    <t>MURANAKA</t>
  </si>
  <si>
    <t>MIIKE</t>
  </si>
  <si>
    <t>Yuma</t>
  </si>
  <si>
    <t>Katsunori</t>
  </si>
  <si>
    <t>Riki</t>
  </si>
  <si>
    <t>TACHIBANA</t>
  </si>
  <si>
    <t>MATSUMURA</t>
  </si>
  <si>
    <t>NISHIDA</t>
  </si>
  <si>
    <t>URATA</t>
  </si>
  <si>
    <t>Ryosei</t>
  </si>
  <si>
    <t>Mahiro</t>
  </si>
  <si>
    <t>DEGUCHI</t>
  </si>
  <si>
    <t>Yuna</t>
  </si>
  <si>
    <t>NAKA</t>
  </si>
  <si>
    <t>NONAKA</t>
  </si>
  <si>
    <t>Shugo</t>
  </si>
  <si>
    <t>KUKITA</t>
  </si>
  <si>
    <t>Genta</t>
  </si>
  <si>
    <t>TANABE</t>
  </si>
  <si>
    <t>KISHIDA</t>
  </si>
  <si>
    <t>FURUNO</t>
  </si>
  <si>
    <t>Soma</t>
  </si>
  <si>
    <t>Junsei</t>
  </si>
  <si>
    <t>KONDO</t>
  </si>
  <si>
    <t>Ginga</t>
  </si>
  <si>
    <t>SHIMIZU</t>
  </si>
  <si>
    <t>Gota</t>
  </si>
  <si>
    <t>Rui</t>
  </si>
  <si>
    <t>SAIKI</t>
  </si>
  <si>
    <t>KONO</t>
  </si>
  <si>
    <t>KUROSAWA</t>
  </si>
  <si>
    <t>Kaoru</t>
  </si>
  <si>
    <t>OWASHI</t>
  </si>
  <si>
    <t>SHIRAKAMI</t>
  </si>
  <si>
    <t>Takuya</t>
  </si>
  <si>
    <t>Shun</t>
  </si>
  <si>
    <t>Tomoki</t>
  </si>
  <si>
    <t>MARUYAMA</t>
  </si>
  <si>
    <t>KAWANOGA</t>
  </si>
  <si>
    <t>INADA</t>
  </si>
  <si>
    <t>KAJINISHI</t>
  </si>
  <si>
    <t>FURUTA</t>
  </si>
  <si>
    <t>Ryoji</t>
  </si>
  <si>
    <t>CHIJIMATSU</t>
  </si>
  <si>
    <t>Koyo</t>
  </si>
  <si>
    <t>Sentaro</t>
  </si>
  <si>
    <t>TASHIMA</t>
  </si>
  <si>
    <t>BEPPU</t>
  </si>
  <si>
    <t>Fumiya</t>
  </si>
  <si>
    <t>Kensuke</t>
  </si>
  <si>
    <t>Ryodai</t>
  </si>
  <si>
    <t>KANEKO</t>
  </si>
  <si>
    <t>SAKUMA</t>
  </si>
  <si>
    <t>SHIGEISHI</t>
  </si>
  <si>
    <t>YAMAMORI</t>
  </si>
  <si>
    <t>ASADA</t>
  </si>
  <si>
    <t>SHINDO</t>
  </si>
  <si>
    <t>INO</t>
  </si>
  <si>
    <t>KANEMARU</t>
  </si>
  <si>
    <t>ANEGAWA</t>
  </si>
  <si>
    <t>HATAKEYAMA</t>
  </si>
  <si>
    <t>IMADA</t>
  </si>
  <si>
    <t>KUSABAYASHI</t>
  </si>
  <si>
    <t>OKAMOTO</t>
  </si>
  <si>
    <t>Hisayoshi</t>
  </si>
  <si>
    <t>Kazuhiro</t>
  </si>
  <si>
    <t>Satoshi</t>
  </si>
  <si>
    <t>ICHIMURA</t>
  </si>
  <si>
    <t>LIANG</t>
  </si>
  <si>
    <t>Zitong</t>
  </si>
  <si>
    <t>MURATA</t>
  </si>
  <si>
    <t>Itsuki</t>
  </si>
  <si>
    <t>SHIMOGAMA</t>
  </si>
  <si>
    <t>KAWASAKI</t>
  </si>
  <si>
    <t>Reo</t>
  </si>
  <si>
    <t>SAKATA</t>
  </si>
  <si>
    <t>Kenryo</t>
  </si>
  <si>
    <t>MASUNAGA</t>
  </si>
  <si>
    <t>Takashi</t>
  </si>
  <si>
    <t>Ryusei</t>
  </si>
  <si>
    <t>NAGATOMO</t>
  </si>
  <si>
    <t>KIYONO</t>
  </si>
  <si>
    <t>Eiichiro</t>
  </si>
  <si>
    <t>MASUMI</t>
  </si>
  <si>
    <t>Keita</t>
  </si>
  <si>
    <t>Taishi</t>
  </si>
  <si>
    <t>Kenshiro</t>
  </si>
  <si>
    <t>Hibiki</t>
  </si>
  <si>
    <t>Shinya</t>
  </si>
  <si>
    <t>SAMESHIMA</t>
  </si>
  <si>
    <t>Yu</t>
  </si>
  <si>
    <t>WAKINO</t>
  </si>
  <si>
    <t>HORINOUCHI</t>
  </si>
  <si>
    <t>IGUCHI</t>
  </si>
  <si>
    <t>Kansei</t>
  </si>
  <si>
    <t>MITSUNAGA</t>
  </si>
  <si>
    <t>Shuto</t>
  </si>
  <si>
    <t>YANAGI</t>
  </si>
  <si>
    <t>SATA</t>
  </si>
  <si>
    <t>ARAKI</t>
  </si>
  <si>
    <t>Shoei</t>
  </si>
  <si>
    <t>MIYACHI</t>
  </si>
  <si>
    <t>Aso</t>
  </si>
  <si>
    <t>Ayato</t>
  </si>
  <si>
    <t>FUJITA</t>
  </si>
  <si>
    <t>SHIGETO</t>
  </si>
  <si>
    <t>Akitoshi</t>
  </si>
  <si>
    <t>NAKANO</t>
  </si>
  <si>
    <t>IWAKAWA</t>
  </si>
  <si>
    <t>KASHINOBU</t>
  </si>
  <si>
    <t>Shosei</t>
  </si>
  <si>
    <t>TANIGUCHI</t>
  </si>
  <si>
    <t>HIRAYAMA</t>
  </si>
  <si>
    <t>MURASHIMA</t>
  </si>
  <si>
    <t>Nozomi</t>
  </si>
  <si>
    <t>USHINOHAMA</t>
  </si>
  <si>
    <t>Yohei</t>
  </si>
  <si>
    <t>KAKIHARA</t>
  </si>
  <si>
    <t>TAKEGAMI</t>
  </si>
  <si>
    <t>HIGASHI</t>
  </si>
  <si>
    <t>AOKI</t>
  </si>
  <si>
    <t>Kota</t>
  </si>
  <si>
    <t>MIZUSAKO</t>
  </si>
  <si>
    <t>Ikki</t>
  </si>
  <si>
    <t>OYABU</t>
  </si>
  <si>
    <t>Yuichiro</t>
  </si>
  <si>
    <t>IZUMI</t>
  </si>
  <si>
    <t>Kosuke</t>
  </si>
  <si>
    <t>TODOROKI</t>
  </si>
  <si>
    <t>Hiromu</t>
  </si>
  <si>
    <t>ISHIMARU</t>
  </si>
  <si>
    <t>MISHIMA</t>
  </si>
  <si>
    <t>Yusei</t>
  </si>
  <si>
    <t>HAYASHI</t>
  </si>
  <si>
    <t>Kotaro</t>
  </si>
  <si>
    <t>OKU</t>
  </si>
  <si>
    <t>ASHIZUKA</t>
  </si>
  <si>
    <t>TAKAMATSU</t>
  </si>
  <si>
    <t>ASAKURA</t>
  </si>
  <si>
    <t>Nozomu</t>
  </si>
  <si>
    <t>MARUTA</t>
  </si>
  <si>
    <t>KONNO</t>
  </si>
  <si>
    <t>KAKIMURA</t>
  </si>
  <si>
    <t>KASHIMA</t>
  </si>
  <si>
    <t>Daigo</t>
  </si>
  <si>
    <t>都城工業高等専門学校</t>
  </si>
  <si>
    <t>福岡工業大学</t>
    <rPh sb="0" eb="6">
      <t>フクオカコウギョウダイガク</t>
    </rPh>
    <phoneticPr fontId="2"/>
  </si>
  <si>
    <t>ﾌｸｵｶｺｳｷﾞｮｳﾀﾞｲｶﾞｸ</t>
    <phoneticPr fontId="2"/>
  </si>
  <si>
    <t>福岡工業大</t>
    <rPh sb="0" eb="2">
      <t>フクオカ</t>
    </rPh>
    <rPh sb="2" eb="4">
      <t>コウギョウ</t>
    </rPh>
    <rPh sb="4" eb="5">
      <t>ダイ</t>
    </rPh>
    <phoneticPr fontId="2"/>
  </si>
  <si>
    <t>福岡県</t>
    <phoneticPr fontId="2"/>
  </si>
  <si>
    <t>熊本県立大学</t>
    <rPh sb="0" eb="2">
      <t>クマモト</t>
    </rPh>
    <rPh sb="2" eb="4">
      <t>ケンリツ</t>
    </rPh>
    <rPh sb="4" eb="6">
      <t>ダイガク</t>
    </rPh>
    <phoneticPr fontId="2"/>
  </si>
  <si>
    <t>ｸﾏﾓﾄｹﾝﾘﾂﾀﾞｲｶﾞｸ</t>
    <phoneticPr fontId="2"/>
  </si>
  <si>
    <t>熊本県立大</t>
    <rPh sb="0" eb="5">
      <t>クマモトケンリツダイ</t>
    </rPh>
    <phoneticPr fontId="2"/>
  </si>
  <si>
    <t>熊本県</t>
    <phoneticPr fontId="2"/>
  </si>
  <si>
    <t>宮崎県</t>
    <phoneticPr fontId="2"/>
  </si>
  <si>
    <t>都城工業高専</t>
    <rPh sb="0" eb="4">
      <t>ミヤコノジョウコウギョウ</t>
    </rPh>
    <rPh sb="4" eb="6">
      <t>コウセン</t>
    </rPh>
    <phoneticPr fontId="2"/>
  </si>
  <si>
    <t>都城工業高等専門学校</t>
    <rPh sb="0" eb="2">
      <t>ミヤコノジョウ</t>
    </rPh>
    <rPh sb="2" eb="6">
      <t>コウギョウコウトウ</t>
    </rPh>
    <rPh sb="6" eb="10">
      <t>センモンガッコウ</t>
    </rPh>
    <phoneticPr fontId="2"/>
  </si>
  <si>
    <t>ﾐﾔｺﾉｼﾞｮｳｺｳｷﾞｮｳｺｳﾄｳｾﾝﾓﾝｶﾞｯｺｳ</t>
    <phoneticPr fontId="2"/>
  </si>
  <si>
    <t>秩父宮賜杯第55回全日本大学駅伝対校選手権大会九州地区選考会</t>
    <rPh sb="0" eb="3">
      <t>チチブミヤ</t>
    </rPh>
    <rPh sb="3" eb="4">
      <t>タマワ</t>
    </rPh>
    <rPh sb="4" eb="5">
      <t>ハイ</t>
    </rPh>
    <rPh sb="5" eb="6">
      <t>ダイ</t>
    </rPh>
    <rPh sb="8" eb="9">
      <t>カイ</t>
    </rPh>
    <rPh sb="9" eb="12">
      <t>ゼンニホン</t>
    </rPh>
    <rPh sb="12" eb="14">
      <t>ダイガク</t>
    </rPh>
    <rPh sb="14" eb="18">
      <t>エキデンタイコウ</t>
    </rPh>
    <rPh sb="18" eb="21">
      <t>センシュケン</t>
    </rPh>
    <rPh sb="21" eb="23">
      <t>タイカイ</t>
    </rPh>
    <rPh sb="23" eb="30">
      <t>キュウシュウチクセンコウカイ</t>
    </rPh>
    <phoneticPr fontId="2"/>
  </si>
  <si>
    <t>普通口座　3081599</t>
    <rPh sb="0" eb="2">
      <t>フツウ</t>
    </rPh>
    <rPh sb="2" eb="4">
      <t>コウザ</t>
    </rPh>
    <phoneticPr fontId="2"/>
  </si>
  <si>
    <t>九州学生陸上競技連盟　会計　丸林 奎斗　</t>
    <phoneticPr fontId="2"/>
  </si>
  <si>
    <t>木庭　達哉</t>
    <phoneticPr fontId="2"/>
  </si>
  <si>
    <t>新留　一輝</t>
    <phoneticPr fontId="2"/>
  </si>
  <si>
    <t>丸林　奎斗</t>
    <phoneticPr fontId="2"/>
  </si>
  <si>
    <t>碩　蓮太朗</t>
    <phoneticPr fontId="2"/>
  </si>
  <si>
    <t>上薗　健生</t>
    <phoneticPr fontId="2"/>
  </si>
  <si>
    <t>真子　巧</t>
    <phoneticPr fontId="2"/>
  </si>
  <si>
    <t>緒方　颯太</t>
    <phoneticPr fontId="2"/>
  </si>
  <si>
    <t>中尾　和真</t>
    <phoneticPr fontId="2"/>
  </si>
  <si>
    <t>塚本　拓巳</t>
    <phoneticPr fontId="2"/>
  </si>
  <si>
    <t>平山　耕翔</t>
    <phoneticPr fontId="2"/>
  </si>
  <si>
    <t>藤井　尊斗</t>
    <phoneticPr fontId="2"/>
  </si>
  <si>
    <t>片村　凌大</t>
    <phoneticPr fontId="2"/>
  </si>
  <si>
    <t>立花　典汰</t>
  </si>
  <si>
    <t>原　直哉</t>
  </si>
  <si>
    <t>石原　稜真</t>
  </si>
  <si>
    <t>平松　空大</t>
  </si>
  <si>
    <t>小川　竜弥</t>
  </si>
  <si>
    <t>原田　泰佑</t>
  </si>
  <si>
    <t>津田　恭兵</t>
  </si>
  <si>
    <t>津田　龍兵</t>
  </si>
  <si>
    <t>江藤　陽輝</t>
  </si>
  <si>
    <t>中村　嘉仁</t>
  </si>
  <si>
    <t>山本　陽真</t>
  </si>
  <si>
    <t>宇梶　聡也</t>
  </si>
  <si>
    <t>上長者　大地</t>
  </si>
  <si>
    <t>亀田　海太郎</t>
    <phoneticPr fontId="2"/>
  </si>
  <si>
    <t>坂口　朝飛</t>
  </si>
  <si>
    <t>熊野　耀也</t>
  </si>
  <si>
    <t>吉村　崚太</t>
  </si>
  <si>
    <t>古川　脩資</t>
  </si>
  <si>
    <t>出雲　正浩</t>
  </si>
  <si>
    <t>宮原　慧真</t>
  </si>
  <si>
    <t>永留　正開</t>
  </si>
  <si>
    <t>山本　竜晴</t>
  </si>
  <si>
    <t>石井　祐三</t>
  </si>
  <si>
    <t>真中　貴与史</t>
  </si>
  <si>
    <t>堤　麟</t>
  </si>
  <si>
    <t>吉留　皓平</t>
  </si>
  <si>
    <t>池内　謙介</t>
  </si>
  <si>
    <t>清藤　悠里</t>
  </si>
  <si>
    <t>出水田　怜緒</t>
  </si>
  <si>
    <t>葉　ローランド秀峰</t>
  </si>
  <si>
    <t>本多　利悠</t>
  </si>
  <si>
    <t>田内　怜磨</t>
  </si>
  <si>
    <t>出雲　雄也</t>
  </si>
  <si>
    <t>金増　大翔</t>
  </si>
  <si>
    <t>松嶋　碧士</t>
  </si>
  <si>
    <t>髙坂　蓮</t>
  </si>
  <si>
    <t>青井　颯汰</t>
  </si>
  <si>
    <t>竹内　郁登</t>
  </si>
  <si>
    <t>和辻　雄大</t>
  </si>
  <si>
    <t>大畑　和葉</t>
  </si>
  <si>
    <t>落合　華七斗</t>
  </si>
  <si>
    <t>東海林　慎也</t>
  </si>
  <si>
    <t>水野　瑛太</t>
  </si>
  <si>
    <t>北原　大雅</t>
  </si>
  <si>
    <t>福元　敦士</t>
  </si>
  <si>
    <t>満井　海統</t>
  </si>
  <si>
    <t>藤原　寧大</t>
  </si>
  <si>
    <t>山岸　千隼</t>
  </si>
  <si>
    <t>牧　叶</t>
  </si>
  <si>
    <t>小栁　諒馬</t>
  </si>
  <si>
    <t>沖　千翔</t>
  </si>
  <si>
    <t>秋吉　爽瑠</t>
  </si>
  <si>
    <t>江口　友斗</t>
  </si>
  <si>
    <t>近藤　晴斗</t>
  </si>
  <si>
    <t>大口　優斗</t>
  </si>
  <si>
    <t>長谷川　軍治</t>
  </si>
  <si>
    <t>竹村　一平</t>
  </si>
  <si>
    <t>山口　響</t>
  </si>
  <si>
    <t>野村　洸太</t>
  </si>
  <si>
    <t>大原　颯太</t>
  </si>
  <si>
    <t>河津　皓大</t>
  </si>
  <si>
    <t>光安　悠河</t>
  </si>
  <si>
    <t>小田原　大翔</t>
  </si>
  <si>
    <t>宗安　幸誠</t>
  </si>
  <si>
    <t>中園　真史</t>
  </si>
  <si>
    <t>スミス　仁</t>
  </si>
  <si>
    <t>浜田　理温</t>
  </si>
  <si>
    <t>板山　光太朗</t>
  </si>
  <si>
    <t>市村　翼</t>
  </si>
  <si>
    <t>坂田　陽</t>
  </si>
  <si>
    <t>水野　敬翔</t>
  </si>
  <si>
    <t>大湾　政和</t>
  </si>
  <si>
    <t>安永　壮汰</t>
  </si>
  <si>
    <t>平野　星舟</t>
  </si>
  <si>
    <t>出﨑　太朗</t>
  </si>
  <si>
    <t>赤嶺　慧</t>
  </si>
  <si>
    <t>島袋　航</t>
  </si>
  <si>
    <t>嘉村　秋音</t>
  </si>
  <si>
    <t>山本　陽介</t>
  </si>
  <si>
    <t>池末　龍ノ介</t>
  </si>
  <si>
    <t>山内　優毅</t>
  </si>
  <si>
    <t>堀越　光</t>
  </si>
  <si>
    <t>巣山　侑聖</t>
  </si>
  <si>
    <t>七星　彰宏</t>
  </si>
  <si>
    <t>筋田　皓太</t>
  </si>
  <si>
    <t>今田　敬士</t>
  </si>
  <si>
    <t>圓尾　優斗</t>
  </si>
  <si>
    <t>山根　晃静</t>
  </si>
  <si>
    <t>髙倉　宗嗣</t>
  </si>
  <si>
    <t>吉田　光佑</t>
  </si>
  <si>
    <t>久保谷　康平</t>
  </si>
  <si>
    <t>海地　博斗</t>
  </si>
  <si>
    <t>中條　愛登</t>
  </si>
  <si>
    <t>林　大翔</t>
  </si>
  <si>
    <t>小柳　友哉</t>
  </si>
  <si>
    <t>中島　聡哉</t>
  </si>
  <si>
    <t>夏目　廉太郎</t>
  </si>
  <si>
    <t>久保　泰斗</t>
  </si>
  <si>
    <t>東　エンジェル</t>
  </si>
  <si>
    <t>和知　陸斗</t>
  </si>
  <si>
    <t>栩野　皓成</t>
  </si>
  <si>
    <t>松永　昂大</t>
  </si>
  <si>
    <t>中脇　周大</t>
  </si>
  <si>
    <t>塚田　和樹</t>
  </si>
  <si>
    <t>永田　翔</t>
  </si>
  <si>
    <t>中村　晃斗</t>
  </si>
  <si>
    <t>有山　龍宝</t>
  </si>
  <si>
    <t>栁　俊輔</t>
  </si>
  <si>
    <t>田中　空</t>
  </si>
  <si>
    <t>駒木　雅峻</t>
  </si>
  <si>
    <t>安藤　祐介</t>
  </si>
  <si>
    <t>吹上　結斗</t>
  </si>
  <si>
    <t>大保　洋希</t>
  </si>
  <si>
    <t>山﨑　誠也</t>
  </si>
  <si>
    <t>古谷　大翔</t>
  </si>
  <si>
    <t>澤勢　青空</t>
  </si>
  <si>
    <t>森　大空</t>
  </si>
  <si>
    <t>徳留　洸</t>
  </si>
  <si>
    <t>清水　喜一郎</t>
  </si>
  <si>
    <t>チェボティビン　サイラス　キプラガト</t>
  </si>
  <si>
    <t>川畑　柊人</t>
  </si>
  <si>
    <t>井　彰啓</t>
  </si>
  <si>
    <t>吉岡　剛志</t>
  </si>
  <si>
    <t>小水　知朗</t>
  </si>
  <si>
    <t>入口　汰地</t>
  </si>
  <si>
    <t>西浦　雄真</t>
  </si>
  <si>
    <t>藤本　駿介</t>
  </si>
  <si>
    <t>佐藤　那地</t>
  </si>
  <si>
    <t>河本　篤哉</t>
  </si>
  <si>
    <t>清原　琢磨</t>
  </si>
  <si>
    <t>清田　和希</t>
  </si>
  <si>
    <t>田中　秀紀</t>
  </si>
  <si>
    <t>塩月　雄稀</t>
  </si>
  <si>
    <t>槐島　光莉</t>
  </si>
  <si>
    <t>橋口　翔</t>
  </si>
  <si>
    <t>伊波　颯</t>
  </si>
  <si>
    <t>金城　偲生</t>
  </si>
  <si>
    <t>奥山　和磨</t>
  </si>
  <si>
    <t>上地　富美也</t>
  </si>
  <si>
    <t>古謝　開仁</t>
  </si>
  <si>
    <t>座間味　凛玖</t>
    <phoneticPr fontId="2"/>
  </si>
  <si>
    <t>安里　直樹</t>
  </si>
  <si>
    <t>田代　大河</t>
  </si>
  <si>
    <t>中山　颯太</t>
  </si>
  <si>
    <t>武田　恵輔</t>
  </si>
  <si>
    <t>吉松　裕二</t>
  </si>
  <si>
    <t>田中　優二</t>
  </si>
  <si>
    <t>土生　廉</t>
  </si>
  <si>
    <t>渋谷　泰太郎</t>
  </si>
  <si>
    <t>玉城　海斗</t>
  </si>
  <si>
    <t>小島　大輝</t>
  </si>
  <si>
    <t>森　士門</t>
  </si>
  <si>
    <t>立神　健史朗</t>
  </si>
  <si>
    <t>諸藤　大</t>
  </si>
  <si>
    <t>花田　晋太郎</t>
  </si>
  <si>
    <t>赤澤　諒一</t>
  </si>
  <si>
    <t>小林　空太</t>
  </si>
  <si>
    <t>浅野　束颯</t>
  </si>
  <si>
    <t>東　正真</t>
  </si>
  <si>
    <t>宮下　大起</t>
  </si>
  <si>
    <t>深水　一</t>
  </si>
  <si>
    <t>吉田　竜三</t>
  </si>
  <si>
    <t>向井　優剛</t>
  </si>
  <si>
    <t>積明　大河</t>
  </si>
  <si>
    <t>岩下　怜央</t>
  </si>
  <si>
    <t>浦島　大晟</t>
  </si>
  <si>
    <t>永廣　滉太郎</t>
  </si>
  <si>
    <t>三好　崇文</t>
  </si>
  <si>
    <t>橋本　瑶</t>
  </si>
  <si>
    <t>野中　大地</t>
  </si>
  <si>
    <t>小松　勇斗</t>
  </si>
  <si>
    <t>末原　守</t>
  </si>
  <si>
    <t>西村　優一朗</t>
  </si>
  <si>
    <t>植坂　岳寛</t>
  </si>
  <si>
    <t>林　みこと</t>
  </si>
  <si>
    <t>木野　峻</t>
  </si>
  <si>
    <t>知花　偉織</t>
  </si>
  <si>
    <t>稲本　皓太</t>
  </si>
  <si>
    <t>末松　拓郎</t>
  </si>
  <si>
    <t>樋口　輝流斗</t>
  </si>
  <si>
    <t>上原　晴樹</t>
  </si>
  <si>
    <t>坂田　遥海</t>
  </si>
  <si>
    <t>江藤　陽稀</t>
  </si>
  <si>
    <t>佐藤　慧</t>
  </si>
  <si>
    <t>上井　翼</t>
  </si>
  <si>
    <t>綿貫　詠真</t>
  </si>
  <si>
    <t>岸原　磯心</t>
  </si>
  <si>
    <t>古屋　孔誠</t>
  </si>
  <si>
    <t>吉川　颯斗</t>
  </si>
  <si>
    <t>青木　拓真</t>
  </si>
  <si>
    <t>久保　光平</t>
  </si>
  <si>
    <t>植木　帆希</t>
  </si>
  <si>
    <t>杉山　丈一郎</t>
  </si>
  <si>
    <t>藤井　悠平</t>
  </si>
  <si>
    <t>髙口　凌</t>
  </si>
  <si>
    <t>小川　椋右</t>
  </si>
  <si>
    <t>末松　透多</t>
  </si>
  <si>
    <t>木谷　仁</t>
  </si>
  <si>
    <t>長友　蒼葉</t>
  </si>
  <si>
    <t>岡村　颯太</t>
    <phoneticPr fontId="2"/>
  </si>
  <si>
    <t>ジネリ　誠治</t>
  </si>
  <si>
    <t>田中　隆誠</t>
  </si>
  <si>
    <t>山内　康平</t>
  </si>
  <si>
    <t>遠藤　一護</t>
  </si>
  <si>
    <t>大浦　宏文</t>
  </si>
  <si>
    <t>城代　三四郎</t>
  </si>
  <si>
    <t>平野　邑征</t>
  </si>
  <si>
    <t>町田　光己</t>
  </si>
  <si>
    <t>泉野　伶太</t>
  </si>
  <si>
    <t>川崎　秀智</t>
  </si>
  <si>
    <t>大江田　琉偉</t>
  </si>
  <si>
    <t>濱田　玲将</t>
  </si>
  <si>
    <t>田辺　海士</t>
  </si>
  <si>
    <t>植田　耀仁</t>
  </si>
  <si>
    <t>今村　祐貴</t>
  </si>
  <si>
    <t>東　純大</t>
  </si>
  <si>
    <t>松村　浩希</t>
  </si>
  <si>
    <t>兵藤　颯太</t>
  </si>
  <si>
    <t>田部　佑</t>
  </si>
  <si>
    <t>神河　悠真</t>
  </si>
  <si>
    <t>外園　康進</t>
  </si>
  <si>
    <t>川野　優陽</t>
    <rPh sb="0" eb="2">
      <t>カワノ</t>
    </rPh>
    <rPh sb="3" eb="4">
      <t>ユウ</t>
    </rPh>
    <rPh sb="4" eb="5">
      <t>ヨウ</t>
    </rPh>
    <phoneticPr fontId="2"/>
  </si>
  <si>
    <t>石倉　周也</t>
  </si>
  <si>
    <t>山本　創史</t>
  </si>
  <si>
    <t>長峯　泰士</t>
  </si>
  <si>
    <t>松本　大智</t>
  </si>
  <si>
    <t>近藤　竜之祐</t>
  </si>
  <si>
    <t>福田　雅治</t>
    <rPh sb="0" eb="2">
      <t>フクタ</t>
    </rPh>
    <rPh sb="3" eb="5">
      <t>マサハル</t>
    </rPh>
    <phoneticPr fontId="2"/>
  </si>
  <si>
    <t>瑞慶覧　一星</t>
  </si>
  <si>
    <t>宮城　新来</t>
  </si>
  <si>
    <t>片岡　聡一郎</t>
  </si>
  <si>
    <t>延命　賢一</t>
  </si>
  <si>
    <t>波多　隆成</t>
  </si>
  <si>
    <t>平山　優羽</t>
  </si>
  <si>
    <t>吉村　勇気</t>
  </si>
  <si>
    <t>石飛　雄基</t>
  </si>
  <si>
    <t>中村　大翔</t>
  </si>
  <si>
    <t>宮里　朝大</t>
  </si>
  <si>
    <t>大島　ブルースリー</t>
  </si>
  <si>
    <t>仁尾　勇希</t>
  </si>
  <si>
    <t>丸山　渉太</t>
  </si>
  <si>
    <t>南　海斗</t>
  </si>
  <si>
    <t>久間　晴心</t>
  </si>
  <si>
    <t>坂本　迅太</t>
  </si>
  <si>
    <t>松瀨　優慎</t>
  </si>
  <si>
    <t>戸田　颯人</t>
  </si>
  <si>
    <t>柴田　虹郎</t>
  </si>
  <si>
    <t>副島　凌空</t>
  </si>
  <si>
    <t>茂幾　天琉</t>
  </si>
  <si>
    <t>酒井　雄介</t>
  </si>
  <si>
    <t>岩尾　和樹</t>
  </si>
  <si>
    <t>入江　友晟</t>
  </si>
  <si>
    <t>牧山　真太朗</t>
  </si>
  <si>
    <t>大山　望夢</t>
  </si>
  <si>
    <t>村田　逸早</t>
  </si>
  <si>
    <t>森脇　知哉</t>
  </si>
  <si>
    <t>鬼頭　拓矢</t>
  </si>
  <si>
    <t>三池　温大</t>
  </si>
  <si>
    <t>小島　駿</t>
  </si>
  <si>
    <t>原島　太陽</t>
  </si>
  <si>
    <t>藤井　陸</t>
  </si>
  <si>
    <t>ｵｶﾞﾀ ｿｳﾀ</t>
  </si>
  <si>
    <t>ﾋﾗﾔﾏ ｺｳﾄ</t>
  </si>
  <si>
    <t>ｶﾀﾑﾗ ﾘｮｳﾀ</t>
  </si>
  <si>
    <t>ﾀﾁﾊﾞﾅ ﾃﾞﾝﾀ</t>
  </si>
  <si>
    <t>ﾊﾗ ﾅｵﾔ</t>
  </si>
  <si>
    <t>ｲｼﾊﾗ ﾘｮｳﾏ</t>
  </si>
  <si>
    <t>ﾋﾗﾏﾂ ｸｳﾀﾞｲ</t>
  </si>
  <si>
    <t>ｵｶﾞﾜ ﾘｭｳﾔ</t>
  </si>
  <si>
    <t>ﾊﾗﾀﾞ ﾀｲｽｹ</t>
  </si>
  <si>
    <t>ﾂﾀﾞ ｷｮｳﾍｲ</t>
  </si>
  <si>
    <t>ﾂﾀﾞ ﾘｭｳﾍｲ</t>
  </si>
  <si>
    <t>ｴﾄｳ ﾊﾙｷ</t>
  </si>
  <si>
    <t>ﾅｶﾑﾗ ﾖｼﾄ</t>
  </si>
  <si>
    <t>ﾀｶﾊｼ  ﾅｵｷ</t>
  </si>
  <si>
    <t>ﾔﾏﾓﾄ ﾊﾙﾏ</t>
  </si>
  <si>
    <t>ﾊﾏｻｷ ｼﾝぺｲ</t>
  </si>
  <si>
    <t>ｳｶｼﾞ ｻﾄﾔ</t>
  </si>
  <si>
    <t>ｶﾐﾁｮｳｼﾞｬ ﾀｲﾁ</t>
  </si>
  <si>
    <t>ｻｶｸﾞﾁ ﾄﾓﾀｶ</t>
  </si>
  <si>
    <t>ｸﾏﾉ ﾃﾙﾔ</t>
  </si>
  <si>
    <t>ﾖｼﾑﾗ ﾘｮｳﾀ</t>
  </si>
  <si>
    <t>ﾌﾙｶﾜ ﾕｳｽｹ</t>
  </si>
  <si>
    <t>ｲｽﾞﾓ ﾏｻﾋﾛ</t>
  </si>
  <si>
    <t>ﾐﾔﾊﾗ ｹｲｼﾝ</t>
  </si>
  <si>
    <t>ﾅｶﾞﾄﾞﾒ ﾏｻﾊﾙ</t>
  </si>
  <si>
    <t>ﾔﾏﾓﾄ ﾘｭｳｾｲ</t>
  </si>
  <si>
    <t>ｲｼｲ ﾕｳｿﾞｳ</t>
  </si>
  <si>
    <t>ﾏﾅｶ ｷﾖﾌﾐ</t>
  </si>
  <si>
    <t>ﾂﾂﾐ ﾘﾝ</t>
  </si>
  <si>
    <t>ﾖｼﾄﾞﾒ ｺｳﾍｲ</t>
  </si>
  <si>
    <t>ｲｹｳﾁ ｹﾝｽｹ</t>
  </si>
  <si>
    <t>ｷﾖﾌｼﾞ ﾕｳﾘ</t>
  </si>
  <si>
    <t xml:space="preserve">ﾋﾗﾉ ｺｳﾀﾞｲ </t>
  </si>
  <si>
    <t>ｲｽﾞﾐﾀﾞ ﾚｵ</t>
  </si>
  <si>
    <t>ﾖｳ ﾛｰﾗﾝﾄﾞｼｭｳﾎｳ</t>
  </si>
  <si>
    <t>ﾔﾏｸﾞﾁ ｼﾞｭﾝぺｲ</t>
  </si>
  <si>
    <t>ｺｽﾞﾏ ﾋﾛﾄ</t>
  </si>
  <si>
    <t>ﾎﾝﾀﾞ ﾘｭｳ</t>
  </si>
  <si>
    <t>ﾀｳﾁ ﾘｮｳﾏ</t>
  </si>
  <si>
    <t>ｲｽﾞﾓ ﾕｳﾔ</t>
  </si>
  <si>
    <t>ｶﾈﾏｽ ﾊﾙﾄ</t>
  </si>
  <si>
    <t>ﾏﾂｼﾏ ｱｵﾄ</t>
  </si>
  <si>
    <t>ﾀｶｻｶ ﾚﾝ</t>
  </si>
  <si>
    <t>ｱｵｲ ｿｳﾀ</t>
  </si>
  <si>
    <t>ﾀｹｳﾁ ｲｸﾄ</t>
  </si>
  <si>
    <t>ﾜﾂｼﾞ ﾕｳﾀﾞｲ</t>
  </si>
  <si>
    <t>ｵｵﾊﾀ ｶｽﾞﾊ</t>
  </si>
  <si>
    <t>ｵﾁｱｲ ｶﾅﾄ</t>
  </si>
  <si>
    <t>ﾄｳｶｲﾘﾝ ｼﾝﾔ</t>
  </si>
  <si>
    <t>ﾐｽﾞﾉ ｴｲﾀ</t>
  </si>
  <si>
    <t>ｷﾀﾊﾗ ﾀｲｶﾞ</t>
  </si>
  <si>
    <t>ﾌｸﾓﾄ ｱﾂｼ</t>
  </si>
  <si>
    <t>ﾐﾂｲ ｳﾐﾄ</t>
  </si>
  <si>
    <t>ﾌｼﾞﾜﾗ ﾈｵ</t>
  </si>
  <si>
    <t>ﾔﾏｷﾞｼ ﾁﾊﾔ</t>
  </si>
  <si>
    <t>ﾏｷ ｶﾅﾄ</t>
  </si>
  <si>
    <t>ｺﾔﾅｷﾞ ﾘｮｳﾏ</t>
  </si>
  <si>
    <t>ｵｷ ｾﾝｼｮｳ</t>
  </si>
  <si>
    <t>ｱｷﾖｼ ﾀｹﾙ</t>
  </si>
  <si>
    <t xml:space="preserve">ｻｶﾓﾄ ﾘｮｳﾀﾛｳ </t>
  </si>
  <si>
    <t>ｻｶﾓﾄ ﾄｲﾁﾛｳ</t>
  </si>
  <si>
    <t>ｳｴﾑﾗ  ﾘｸﾄ</t>
  </si>
  <si>
    <t>ｵﾀﾞ  ｺｳﾍｲ</t>
  </si>
  <si>
    <t>ﾅｶﾞﾀ ｿﾏ</t>
  </si>
  <si>
    <t>ｴｸﾞﾁ ﾕｳﾄ</t>
  </si>
  <si>
    <t>ｺﾝﾄﾞｳ ﾊﾙﾄ</t>
  </si>
  <si>
    <t>ﾖｼｳﾁ  ﾜﾀﾙ</t>
  </si>
  <si>
    <t>ｺﾐﾔｼﾞ  ﾀﾞｲｼﾞｭﾝ</t>
  </si>
  <si>
    <t>ﾊｾｶﾞﾜ ｸﾞﾝｼﾞ</t>
  </si>
  <si>
    <t>ﾀｹﾑﾗ ｲｯﾍﾟｲ</t>
  </si>
  <si>
    <t>ﾔﾏｸﾞﾁ ﾋﾋﾞｷ</t>
  </si>
  <si>
    <t>ﾉﾑﾗ ｺｳﾀ</t>
  </si>
  <si>
    <t>ｵｵﾊﾗ ｿｳﾀ</t>
  </si>
  <si>
    <t>ｶﾜﾂﾞ ｺｳﾀﾞｲ</t>
  </si>
  <si>
    <t>ﾐﾂﾔｽ ﾕｳｶﾞ</t>
  </si>
  <si>
    <t>ｵﾀﾞﾊﾗ ﾀｲﾄ</t>
  </si>
  <si>
    <t>ﾑﾈﾔｽ ｺｳｾｲ</t>
  </si>
  <si>
    <t>ﾅｶｿﾞﾉ ﾏｻﾌﾐ</t>
  </si>
  <si>
    <t>ｽﾐｽ ｼﾞﾝ</t>
  </si>
  <si>
    <t>ﾊﾏﾀﾞ ﾘｵﾝ</t>
  </si>
  <si>
    <t>ｲﾀﾔﾏ ｺｳﾀﾛｳ</t>
  </si>
  <si>
    <t>ｲﾁﾑﾗ ﾂﾊﾞｻ</t>
  </si>
  <si>
    <t>ｻｶﾀ ﾊﾙ</t>
  </si>
  <si>
    <t>ﾖｼﾉ  ｲｯｹｲ</t>
  </si>
  <si>
    <t>ﾐｽﾞﾉ ｹｲｼｮｳ</t>
  </si>
  <si>
    <t>ｵｵﾜﾝ ｾｲﾜ</t>
  </si>
  <si>
    <t>ﾔｽﾅｶﾞ ｿｳﾀ</t>
  </si>
  <si>
    <t>ﾋﾗﾉ ｾｲｼｭｳ</t>
  </si>
  <si>
    <t>ﾃﾞｻﾞｷ ﾀﾛｳ</t>
  </si>
  <si>
    <t>ｱｶﾐﾈ ｹｲ</t>
  </si>
  <si>
    <t>ｼﾏﾌﾞｸﾛ ｺｳ</t>
  </si>
  <si>
    <t>ｲﾄ ｼｮｳﾀ</t>
  </si>
  <si>
    <t>ﾐﾔｻﾞｷ  ﾋﾛﾄ</t>
  </si>
  <si>
    <t>ｶﾑﾗ ｱｷﾄ</t>
  </si>
  <si>
    <t>ﾔﾏﾓﾄ ﾖｳｽｹ</t>
  </si>
  <si>
    <t>ﾀｹﾀﾞ ｶﾝぺｲ</t>
  </si>
  <si>
    <t>ﾎﾘｺｼ ﾋｶﾙ</t>
  </si>
  <si>
    <t>ｽﾔﾏ ﾕｳｾｲ</t>
  </si>
  <si>
    <t>ﾅﾅﾎｼ ｱｷﾋﾛ</t>
  </si>
  <si>
    <t>ｽｼﾞﾀ ｺｳﾀ</t>
  </si>
  <si>
    <t>ｲﾏﾀﾞ ｹｲﾄ</t>
  </si>
  <si>
    <t>ﾏﾙｵ ﾕｳﾄ</t>
  </si>
  <si>
    <t>ﾔﾏﾈ ｺｳｾｲ</t>
  </si>
  <si>
    <t>ﾀｶｸﾗ ｿｳｼ</t>
  </si>
  <si>
    <t>ﾖｼﾀﾞ ｺｳｽｹ</t>
  </si>
  <si>
    <t>ｸﾎﾞﾀﾆ ｺｳﾍｲ</t>
  </si>
  <si>
    <t>ｶｲﾁ ﾊｸﾄ</t>
  </si>
  <si>
    <t>ﾁｭｳｼﾞｮｳ ﾏﾅﾄ</t>
  </si>
  <si>
    <t>ﾊﾔｼ ﾋﾛﾄ</t>
  </si>
  <si>
    <t>ｺﾔﾅｷﾞ ﾄﾓﾔ</t>
  </si>
  <si>
    <t>ﾅｶｼﾏ ｿｳﾔ</t>
  </si>
  <si>
    <t>ﾅﾂﾒ ﾚﾝﾀﾛｳ</t>
  </si>
  <si>
    <t>ｸﾎﾞ ﾀｲﾄ</t>
  </si>
  <si>
    <t>ﾘｬﾝ ｽﾞﾄﾝ</t>
  </si>
  <si>
    <t>ｻｲｷ ｼﾝﾀ</t>
  </si>
  <si>
    <t>ｱｽﾞﾏ ｴﾝｼﾞｪﾙ</t>
  </si>
  <si>
    <t>ﾜﾁ ﾘｸﾄ</t>
  </si>
  <si>
    <t>ﾄﾁﾉ ｺｳｾｲ</t>
  </si>
  <si>
    <t>ﾏﾂﾅｶﾞ ｺｳﾀ</t>
  </si>
  <si>
    <t>ﾅｶﾜｷ ｼｭｳﾀ</t>
  </si>
  <si>
    <t>ﾂｶﾀﾞ ｶｽﾞｷ</t>
  </si>
  <si>
    <t>ﾅｶﾞﾀ ｶｹﾙ</t>
  </si>
  <si>
    <t>ﾅｶﾑﾗ ｱｷﾄ</t>
  </si>
  <si>
    <t>ｱﾘﾔﾏ ﾘｭｳﾎｳ</t>
  </si>
  <si>
    <t>ﾔﾏﾀﾞ  ﾕｳﾀﾞｲ</t>
  </si>
  <si>
    <t>ﾀﾅｶ ﾋﾛ</t>
  </si>
  <si>
    <t>ｺﾏｷ ﾏｻﾀｶ</t>
  </si>
  <si>
    <t>ｱﾝﾄﾞｳ ﾕｳｽｹ</t>
  </si>
  <si>
    <t>ﾌｷｱｹﾞ ﾕｲﾄ</t>
  </si>
  <si>
    <t>ｵｵﾎﾞ ﾋﾛｷ</t>
  </si>
  <si>
    <t>ﾔﾏｻﾞｷ ｾｲﾔ</t>
  </si>
  <si>
    <t>ﾌﾙﾔ ﾀﾞｲﾄ</t>
  </si>
  <si>
    <t>ｻﾜｾ ｿﾗ</t>
  </si>
  <si>
    <t>ﾓﾘ ｿﾗ</t>
  </si>
  <si>
    <t>ﾄｸﾄﾞﾒ ｺｳ</t>
  </si>
  <si>
    <t>ｷﾖﾐｽﾞ ｷｲﾁﾛｳ</t>
  </si>
  <si>
    <t>ﾁｪﾎﾞﾃｨﾋﾞﾝ ｻｲﾗｽ ｷﾌﾟﾗｶﾞﾄ</t>
  </si>
  <si>
    <t>ｶﾜﾊﾞﾀ ｼｭｳﾄ</t>
  </si>
  <si>
    <t>ﾔﾏｻﾞｷ ﾕｳﾍｲ</t>
  </si>
  <si>
    <t>ｲ ｼｮｳｹｲ</t>
  </si>
  <si>
    <t>ﾖｼｵｶ ﾂﾖｼ</t>
  </si>
  <si>
    <t>ｺﾐｽﾞ ﾄﾓﾛｳ</t>
  </si>
  <si>
    <t>ｲﾘｸﾞﾁ ﾀｲﾁ</t>
  </si>
  <si>
    <t>ﾆｼｳﾗ ﾕｳﾏ</t>
  </si>
  <si>
    <t>ﾌｼﾞﾓﾄ ｼｭﾝｽｹ</t>
  </si>
  <si>
    <t>ｻﾄｳ ﾅﾁ</t>
  </si>
  <si>
    <t>ｺｳﾓﾄ ｱﾂﾔ</t>
  </si>
  <si>
    <t>ｷﾖﾊﾗ ﾀｸﾏ</t>
  </si>
  <si>
    <t>ｷﾖﾀ ｶｽﾞｷ</t>
  </si>
  <si>
    <t>ﾀﾅｶ ﾋﾃﾞﾉﾘ</t>
  </si>
  <si>
    <t>ｼｵﾂｷ ﾕｳｷ</t>
  </si>
  <si>
    <t>ｹﾞｼﾞﾏ ﾋｶﾘ</t>
  </si>
  <si>
    <t>ﾅｶｻﾞﾄ ﾋﾄｼ</t>
  </si>
  <si>
    <t>ﾊｼｸﾞﾁ ｼｮｳ</t>
  </si>
  <si>
    <t>ﾄｳﾏ ｼｭｳｺﾞ</t>
  </si>
  <si>
    <t>ﾅｶﾎﾄﾞ ﾀｲﾖｳ</t>
  </si>
  <si>
    <t>ｲﾊ ﾊﾔﾃ</t>
  </si>
  <si>
    <t>ｱﾊｺﾞﾝ ﾋﾛﾔ</t>
  </si>
  <si>
    <t>ｲﾊ ﾘｮｳﾔ</t>
  </si>
  <si>
    <t>ｲﾊ ｹｲﾔ</t>
  </si>
  <si>
    <t>ｱｶﾐﾈ ｼｮｳ</t>
  </si>
  <si>
    <t>ｷﾝｼﾞｮｳ ｻｲｷ</t>
  </si>
  <si>
    <t>ｶﾐﾔ ｼｭｳﾄ</t>
  </si>
  <si>
    <t>ｵｸﾔﾏ ｶｽﾞﾏ</t>
  </si>
  <si>
    <t>ｳｴﾁ ﾌﾐﾔ</t>
  </si>
  <si>
    <t>ｺｼﾞｬ ｶｲﾄ</t>
  </si>
  <si>
    <t>ｻﾞﾏﾐ ﾘﾝｸ</t>
  </si>
  <si>
    <t>ｱｻﾄ ﾅｵｷ</t>
  </si>
  <si>
    <t>ﾀｼﾛ ﾀｲｶﾞ</t>
  </si>
  <si>
    <t>ﾅｶﾔﾏ ｿｳﾀ</t>
  </si>
  <si>
    <t>ﾀｹﾀﾞ ｹｲｽｹ</t>
  </si>
  <si>
    <t>ﾖｼﾏﾂ ﾕｳｼﾞ</t>
  </si>
  <si>
    <t>ﾀﾅｶ ﾕｳｼﾞ</t>
  </si>
  <si>
    <t>ﾊﾌﾞ ﾚﾝ</t>
  </si>
  <si>
    <t>ｼﾌﾞﾀﾆ ﾔｽﾀﾛｳ</t>
  </si>
  <si>
    <t>ﾀﾏｷ ｶｲﾄ</t>
  </si>
  <si>
    <t>ｺｼﾞﾏ ﾀﾞｲｷ</t>
  </si>
  <si>
    <t>ﾓﾘ ｼﾓﾝ</t>
  </si>
  <si>
    <t>ﾀﾃｶﾞﾐ ｹﾝｼﾛｳ</t>
  </si>
  <si>
    <t>ﾓﾛﾌｼﾞ ﾀﾞｲ</t>
  </si>
  <si>
    <t>ﾊﾅﾀﾞ ｼﾝﾀﾛｳ</t>
  </si>
  <si>
    <t>ｼﾌﾞﾔ  ﾘｭｳｾｲ</t>
  </si>
  <si>
    <t>ｱｶｻﾞﾜ ﾘｮｳｲﾁ</t>
  </si>
  <si>
    <t>ｺﾊﾞﾔｼ ｿﾅﾀ</t>
  </si>
  <si>
    <t>ｱｻﾉ ﾂｶｻ</t>
  </si>
  <si>
    <t>ﾋｶﾞｼ ｼｮｳﾏ</t>
  </si>
  <si>
    <t>ﾐﾔｼﾀ ﾀﾞｲｷ</t>
  </si>
  <si>
    <t>ﾌｶﾐｽﾞ ﾊｼﾞﾒ</t>
  </si>
  <si>
    <t>ﾖｼﾀﾞ ﾘｭｳｿﾞｳ</t>
  </si>
  <si>
    <t>ﾑｶｲ ﾕｳｺﾞ</t>
  </si>
  <si>
    <t>ｼﾞｬｸﾐｮｳ ﾀｲｶﾞ</t>
  </si>
  <si>
    <t>ｳﾗｼﾏ ﾀｲｾｲ</t>
  </si>
  <si>
    <t>ﾅｶﾞﾋﾛ ｺｳﾀﾛｳ</t>
  </si>
  <si>
    <t>ﾐﾖｼ ﾀｶﾌﾐ</t>
  </si>
  <si>
    <t>ﾊｼﾓﾄ ﾖｳ</t>
  </si>
  <si>
    <t>ﾉﾅｶ ﾀﾞｲﾁ</t>
  </si>
  <si>
    <t>ｺﾏﾂ ﾊﾔﾄ</t>
  </si>
  <si>
    <t>ｽｴﾊﾗ ﾏﾓﾙ</t>
  </si>
  <si>
    <t>ﾆｼﾑﾗ ﾕｳｲﾁﾛｳ</t>
  </si>
  <si>
    <t>ｳｴｻｶ ﾀｹﾋﾛ</t>
  </si>
  <si>
    <t>ﾊﾔｼ ﾐｺﾄ</t>
  </si>
  <si>
    <t>ｷﾉ ｼｭﾝ</t>
  </si>
  <si>
    <t>ﾁﾊﾞﾅ ｲｵﾘ</t>
  </si>
  <si>
    <t>ｲﾅﾓﾄ ｺｳﾀ</t>
  </si>
  <si>
    <t>ｽｴﾏﾂ ﾀｸﾛｳ</t>
  </si>
  <si>
    <t>ﾋｸﾞﾁ ｷﾘﾄ</t>
  </si>
  <si>
    <t>ｳｴﾊﾗ ﾊﾙｷ</t>
  </si>
  <si>
    <t>ｻｶﾀ ﾊﾙﾐ</t>
  </si>
  <si>
    <t>ｻﾄｳ ｹｲ</t>
  </si>
  <si>
    <t>ｳﾜｲ ﾂﾊﾞｻ</t>
  </si>
  <si>
    <t>ﾜﾀﾇｷ ｴｲﾏ</t>
  </si>
  <si>
    <t>ｷｼﾊﾗ ｷｲﾁ</t>
  </si>
  <si>
    <t>ﾌﾙﾔ ｺｳｾｲ</t>
  </si>
  <si>
    <t>ﾖｼｶﾜ ﾊﾕﾄ</t>
  </si>
  <si>
    <t>ｱｵｷ ﾀｸﾏ</t>
  </si>
  <si>
    <t>ｸﾎﾞ ｺｳﾍｲ</t>
  </si>
  <si>
    <t>ｳｴｷ ﾎﾏﾚ</t>
  </si>
  <si>
    <t>ｽｷﾞﾔﾏ ｼﾞｮｳｲﾁﾛｳ</t>
  </si>
  <si>
    <t>ﾌｼﾞｲ ﾕｳﾍｲ</t>
  </si>
  <si>
    <t>ｺｳｸﾞﾁ ﾘｮｳ</t>
  </si>
  <si>
    <t>ｵｶﾞﾜ ﾘｮｳｽｹ</t>
  </si>
  <si>
    <t>ｽｴﾏﾂ ﾄｳﾀ</t>
  </si>
  <si>
    <t>ｷﾀﾆ ｼﾞﾝ</t>
  </si>
  <si>
    <t>ﾅｶﾞﾄﾓ ｱｵﾊﾞ</t>
  </si>
  <si>
    <t>ｵｶﾑﾗ ｿｳﾀ</t>
  </si>
  <si>
    <t>ｼﾞﾈﾘ ｾｲｼﾞ</t>
  </si>
  <si>
    <t>ﾀﾅｶ ﾘｭｳｾｲ</t>
  </si>
  <si>
    <t>ﾔﾏｳﾁ ｺｳﾍｲ</t>
  </si>
  <si>
    <t>ｴﾝﾄﾞｳ ｲﾁｺﾞ</t>
  </si>
  <si>
    <t>ｵｵｳﾗ ﾋﾛﾌﾐ</t>
  </si>
  <si>
    <t>ｼﾞｮｳﾀﾞｲ ｻﾝｼﾛｳ</t>
  </si>
  <si>
    <t>ﾋﾗﾉ ﾕｳｾｲ</t>
  </si>
  <si>
    <t>ﾏﾁﾀﾞ ﾐﾂｷ</t>
  </si>
  <si>
    <t>ｲｽﾞﾐﾉ ﾘｮｳﾀ</t>
  </si>
  <si>
    <t>ｶﾜｻｷ ﾋﾃﾞﾄﾓ</t>
  </si>
  <si>
    <t>ｵｵｴﾀﾞ ﾙｲ</t>
  </si>
  <si>
    <t>ﾊﾏﾀﾞ ﾚｵ</t>
  </si>
  <si>
    <t>ﾀﾅﾍﾞ ｶｲｼ</t>
  </si>
  <si>
    <t>ｳｴﾀﾞ ｱｷﾋﾄ</t>
  </si>
  <si>
    <t>ｲﾏﾑﾗ ﾕｳｷ</t>
  </si>
  <si>
    <t>ﾋｶﾞｼ ｼﾞｭﾝﾀﾞｲ</t>
  </si>
  <si>
    <t>ﾏﾂﾑﾗ ﾋﾛｷ</t>
  </si>
  <si>
    <t>ﾋｮｳﾄﾞｳ ｿｳﾀ</t>
  </si>
  <si>
    <t>ﾀﾅﾍﾞ ﾀｽｸ</t>
  </si>
  <si>
    <t>ｶﾐｶﾜ ﾕｳﾏ</t>
  </si>
  <si>
    <t>ﾎｶｿﾞﾉ ｺｳｼﾝ</t>
  </si>
  <si>
    <t>ｶﾜﾉ ﾕｳﾋ</t>
  </si>
  <si>
    <t>ｲｼｸﾗ ｼｭｳﾔ</t>
  </si>
  <si>
    <t>ﾔﾏﾓﾄ ｿｳｼ</t>
  </si>
  <si>
    <t>ﾅｶﾞﾐﾈ ﾀｲｼ</t>
  </si>
  <si>
    <t>ﾏﾂﾓﾄ ﾀﾞｲﾁ</t>
  </si>
  <si>
    <t>ｺﾝﾄﾞｳ ﾘｭｳﾉｽｹ</t>
  </si>
  <si>
    <t>ﾌｸﾀ ﾏｻﾊﾙ</t>
  </si>
  <si>
    <t>ｽﾞｹﾗﾝ ｲｯｾｲ</t>
  </si>
  <si>
    <t>ﾐﾔｷﾞ ﾆﾗｲ</t>
  </si>
  <si>
    <t>ｶﾀｵｶ ｿｳｲﾁﾛｳ</t>
  </si>
  <si>
    <t>ｴﾝﾒｲ ｹﾝｲﾁ</t>
  </si>
  <si>
    <t>ﾋﾗﾔﾏ ﾕﾜ</t>
  </si>
  <si>
    <t>ﾖｼﾑﾗ ﾕｳｷ</t>
  </si>
  <si>
    <t>ｲｼﾄﾋﾞ ﾕｳｷ</t>
  </si>
  <si>
    <t>ﾅｶﾑﾗ ﾀﾞｲﾄ</t>
  </si>
  <si>
    <t>ﾐﾔｻﾞﾄ ﾁｮｳﾀ</t>
  </si>
  <si>
    <t>ｵｵｼﾏ ﾌﾞﾙｰｽﾘｰ</t>
  </si>
  <si>
    <t>ﾆｵ ﾕｳｷ</t>
  </si>
  <si>
    <t>ﾏﾙﾔﾏ ｼｮｳﾀ</t>
  </si>
  <si>
    <t>ﾐﾅﾐ ｶｲﾄ</t>
  </si>
  <si>
    <t>ｸﾏ ｾｲｼﾝ</t>
  </si>
  <si>
    <t>ｻｶﾓﾄ ｼﾝﾀ</t>
  </si>
  <si>
    <t>ﾏﾂｾ ﾕｳﾏ</t>
  </si>
  <si>
    <t>ﾄﾀﾞ ﾊﾔﾄ</t>
  </si>
  <si>
    <t>ｼﾊﾞﾀ ﾆｼﾞﾛｳ</t>
  </si>
  <si>
    <t>ｿｴｼﾞﾏ ﾘｸ</t>
  </si>
  <si>
    <t>ﾓｲｸ ｱﾏﾙ</t>
  </si>
  <si>
    <t>ｻｶｲ ﾕｳｽｹ</t>
  </si>
  <si>
    <t>ｲﾜｵ ｶｽﾞｷ</t>
  </si>
  <si>
    <t>ｲﾘｴ ﾄﾓｱｷ</t>
  </si>
  <si>
    <t>ﾏｷﾔﾏ ｼﾝﾀﾛｳ</t>
  </si>
  <si>
    <t>ｵｵﾔﾏ ﾉｿﾞﾑ</t>
  </si>
  <si>
    <t>ﾑﾗﾀ ｲｯｻ</t>
  </si>
  <si>
    <t>ﾓﾘﾜｷ ﾄﾓﾔ</t>
  </si>
  <si>
    <t>ｷﾄｳ ﾀｸﾔ</t>
  </si>
  <si>
    <t>ﾐｲｹ ｱﾂﾋﾛ</t>
  </si>
  <si>
    <t>ｺｼﾞﾏ ｼｭﾝ</t>
  </si>
  <si>
    <t>ﾊﾗｼﾏ ﾀｲﾖｳ</t>
  </si>
  <si>
    <t>ﾌｼﾞｲ ﾘｸ</t>
  </si>
  <si>
    <t>040131</t>
  </si>
  <si>
    <t>040729</t>
  </si>
  <si>
    <t>041012</t>
  </si>
  <si>
    <t>040914</t>
  </si>
  <si>
    <t>041011</t>
  </si>
  <si>
    <t>041120</t>
  </si>
  <si>
    <t>040613</t>
  </si>
  <si>
    <t>040421</t>
  </si>
  <si>
    <t>040909</t>
  </si>
  <si>
    <t>040915</t>
  </si>
  <si>
    <t>990811</t>
  </si>
  <si>
    <t>030529</t>
  </si>
  <si>
    <t>030506</t>
  </si>
  <si>
    <t>040315</t>
  </si>
  <si>
    <t>020701</t>
  </si>
  <si>
    <t>021120</t>
  </si>
  <si>
    <t>050322</t>
  </si>
  <si>
    <t>030824</t>
  </si>
  <si>
    <t>040908</t>
  </si>
  <si>
    <t>040318</t>
  </si>
  <si>
    <t>040424</t>
  </si>
  <si>
    <t>041217</t>
  </si>
  <si>
    <t>040529</t>
  </si>
  <si>
    <t>040410</t>
  </si>
  <si>
    <t>040528</t>
  </si>
  <si>
    <t>050301</t>
  </si>
  <si>
    <t>040526</t>
  </si>
  <si>
    <t>041030</t>
  </si>
  <si>
    <t>050223</t>
  </si>
  <si>
    <t>040530</t>
  </si>
  <si>
    <t>040408</t>
  </si>
  <si>
    <t>040604</t>
  </si>
  <si>
    <t>040714</t>
  </si>
  <si>
    <t>050320</t>
  </si>
  <si>
    <t>040918</t>
  </si>
  <si>
    <t>050111</t>
  </si>
  <si>
    <t>040809</t>
  </si>
  <si>
    <t>050114</t>
  </si>
  <si>
    <t>041225</t>
  </si>
  <si>
    <t>040709</t>
  </si>
  <si>
    <t>020209</t>
  </si>
  <si>
    <t>030515</t>
  </si>
  <si>
    <t>040124</t>
  </si>
  <si>
    <t>030504</t>
  </si>
  <si>
    <t>040522</t>
  </si>
  <si>
    <t>040419</t>
  </si>
  <si>
    <t>040506</t>
  </si>
  <si>
    <t>050107</t>
  </si>
  <si>
    <t>041207</t>
  </si>
  <si>
    <t>041122</t>
  </si>
  <si>
    <t>050123</t>
  </si>
  <si>
    <t>040813</t>
  </si>
  <si>
    <t>040624</t>
  </si>
  <si>
    <t>040611</t>
  </si>
  <si>
    <t>040802</t>
  </si>
  <si>
    <t>040906</t>
  </si>
  <si>
    <t>041023</t>
  </si>
  <si>
    <t>041103</t>
  </si>
  <si>
    <t>041006</t>
  </si>
  <si>
    <t>040511</t>
  </si>
  <si>
    <t>041106</t>
  </si>
  <si>
    <t>021108</t>
  </si>
  <si>
    <t>030901</t>
  </si>
  <si>
    <t>010524</t>
  </si>
  <si>
    <t>970924</t>
  </si>
  <si>
    <t>020515</t>
  </si>
  <si>
    <t>030813</t>
  </si>
  <si>
    <t>041108</t>
  </si>
  <si>
    <t>020823</t>
  </si>
  <si>
    <t>030425</t>
  </si>
  <si>
    <t>020518</t>
  </si>
  <si>
    <t>040117</t>
  </si>
  <si>
    <t>050205</t>
  </si>
  <si>
    <t>050329</t>
  </si>
  <si>
    <t>040504</t>
  </si>
  <si>
    <t>050108</t>
  </si>
  <si>
    <t>030912</t>
  </si>
  <si>
    <t>040112</t>
  </si>
  <si>
    <t>040221</t>
  </si>
  <si>
    <t>041211</t>
  </si>
  <si>
    <t>040521</t>
  </si>
  <si>
    <t>041210</t>
  </si>
  <si>
    <t>041105</t>
  </si>
  <si>
    <t>040404</t>
  </si>
  <si>
    <t>041205</t>
  </si>
  <si>
    <t>041027</t>
  </si>
  <si>
    <t>041112</t>
  </si>
  <si>
    <t>050206</t>
  </si>
  <si>
    <t>050323</t>
  </si>
  <si>
    <t>040701</t>
  </si>
  <si>
    <t>041216</t>
  </si>
  <si>
    <t>050128</t>
  </si>
  <si>
    <t>050312</t>
  </si>
  <si>
    <t>040829</t>
  </si>
  <si>
    <t>050308</t>
  </si>
  <si>
    <t>040916</t>
  </si>
  <si>
    <t>040812</t>
  </si>
  <si>
    <t>040717</t>
  </si>
  <si>
    <t>040814</t>
  </si>
  <si>
    <t>041215</t>
  </si>
  <si>
    <t>050226</t>
  </si>
  <si>
    <t>041025</t>
  </si>
  <si>
    <t>040731</t>
  </si>
  <si>
    <t>040422</t>
  </si>
  <si>
    <t>040505</t>
  </si>
  <si>
    <t>040912</t>
  </si>
  <si>
    <t>040418</t>
  </si>
  <si>
    <t>041020</t>
  </si>
  <si>
    <t>041119</t>
  </si>
  <si>
    <t>031228</t>
  </si>
  <si>
    <t>040904</t>
  </si>
  <si>
    <t>050216</t>
  </si>
  <si>
    <t>040520</t>
  </si>
  <si>
    <t>960727</t>
  </si>
  <si>
    <t>000302</t>
  </si>
  <si>
    <t>000304</t>
  </si>
  <si>
    <t>040531</t>
  </si>
  <si>
    <t>030727</t>
  </si>
  <si>
    <t>030117</t>
  </si>
  <si>
    <t>991008</t>
  </si>
  <si>
    <t>990628</t>
  </si>
  <si>
    <t>030729</t>
  </si>
  <si>
    <t>041116</t>
  </si>
  <si>
    <t>040605</t>
  </si>
  <si>
    <t>040721</t>
  </si>
  <si>
    <t>040626</t>
  </si>
  <si>
    <t>040630</t>
  </si>
  <si>
    <t>050203</t>
  </si>
  <si>
    <t>040826</t>
  </si>
  <si>
    <t>041222</t>
  </si>
  <si>
    <t>040416</t>
  </si>
  <si>
    <t>040614</t>
  </si>
  <si>
    <t>041129</t>
  </si>
  <si>
    <t>050115</t>
  </si>
  <si>
    <t>050305</t>
  </si>
  <si>
    <t>040811</t>
  </si>
  <si>
    <t>050218</t>
  </si>
  <si>
    <t>050331</t>
  </si>
  <si>
    <t>041001</t>
  </si>
  <si>
    <t>050117</t>
  </si>
  <si>
    <t>021122</t>
  </si>
  <si>
    <t>040426</t>
  </si>
  <si>
    <t>031227</t>
  </si>
  <si>
    <t>040508</t>
  </si>
  <si>
    <t>041219</t>
  </si>
  <si>
    <t>040607</t>
  </si>
  <si>
    <t>020603</t>
  </si>
  <si>
    <t>041126</t>
  </si>
  <si>
    <t>040716</t>
  </si>
  <si>
    <t>050101</t>
  </si>
  <si>
    <t>041208</t>
  </si>
  <si>
    <t>041110</t>
  </si>
  <si>
    <t>040722</t>
  </si>
  <si>
    <t>050106</t>
  </si>
  <si>
    <t>050102</t>
  </si>
  <si>
    <t>040828</t>
  </si>
  <si>
    <t>041128</t>
  </si>
  <si>
    <t>980707</t>
  </si>
  <si>
    <t>040617</t>
  </si>
  <si>
    <t>040929</t>
  </si>
  <si>
    <t>040910</t>
  </si>
  <si>
    <t>041014</t>
  </si>
  <si>
    <t>050309</t>
  </si>
  <si>
    <t>040403</t>
  </si>
  <si>
    <t>041026</t>
  </si>
  <si>
    <t>030806</t>
  </si>
  <si>
    <t>030615</t>
  </si>
  <si>
    <t>991031</t>
  </si>
  <si>
    <t>030419</t>
  </si>
  <si>
    <t>030414</t>
  </si>
  <si>
    <t>030624</t>
  </si>
  <si>
    <t>高専5</t>
    <rPh sb="0" eb="2">
      <t>コウセン</t>
    </rPh>
    <phoneticPr fontId="2"/>
  </si>
  <si>
    <t>M1</t>
    <phoneticPr fontId="2"/>
  </si>
  <si>
    <t>M2</t>
    <phoneticPr fontId="2"/>
  </si>
  <si>
    <t>高専4</t>
    <rPh sb="0" eb="2">
      <t>コウセン</t>
    </rPh>
    <phoneticPr fontId="2"/>
  </si>
  <si>
    <t>KOBA</t>
  </si>
  <si>
    <t>NIIDOME</t>
  </si>
  <si>
    <t>MARUBAYASHI</t>
  </si>
  <si>
    <t>SEKI</t>
  </si>
  <si>
    <t>UEZONO</t>
  </si>
  <si>
    <t>MANAGO</t>
  </si>
  <si>
    <t>OGATA</t>
  </si>
  <si>
    <t>NAKAO</t>
  </si>
  <si>
    <t>TSUKAMOTO</t>
  </si>
  <si>
    <t>KATAMURA</t>
  </si>
  <si>
    <t>IWASAKI</t>
  </si>
  <si>
    <t>HARA</t>
  </si>
  <si>
    <t>ISHIHARA</t>
  </si>
  <si>
    <t>HIRAMATSU</t>
  </si>
  <si>
    <t>TSUDA</t>
  </si>
  <si>
    <t>TAMURA</t>
  </si>
  <si>
    <t>YOKOTA</t>
  </si>
  <si>
    <t>KASAI</t>
  </si>
  <si>
    <t>YAMASAKI</t>
  </si>
  <si>
    <t>MIZUNO</t>
  </si>
  <si>
    <t>TAKAYAMA</t>
  </si>
  <si>
    <t>HAYASHIDA</t>
  </si>
  <si>
    <t>KANDA</t>
  </si>
  <si>
    <t>SERIKAWA</t>
  </si>
  <si>
    <t>SAITO</t>
  </si>
  <si>
    <t>TASAKI</t>
  </si>
  <si>
    <t>TAKAHASHI</t>
  </si>
  <si>
    <t>KITA</t>
  </si>
  <si>
    <t>KOZAKI</t>
  </si>
  <si>
    <t>FUJIMORI</t>
  </si>
  <si>
    <t>TAKAMI</t>
  </si>
  <si>
    <t>UCHIDA</t>
  </si>
  <si>
    <t>ISHIOKA</t>
  </si>
  <si>
    <t>TEMMA</t>
  </si>
  <si>
    <t>YOSHINAGA</t>
  </si>
  <si>
    <t>HAYAKAWA</t>
  </si>
  <si>
    <t>URA</t>
  </si>
  <si>
    <t>MOMOTA</t>
  </si>
  <si>
    <t>KOTEGAWA</t>
  </si>
  <si>
    <t>TADA</t>
  </si>
  <si>
    <t>GOHARA</t>
  </si>
  <si>
    <t>NAGAOKA</t>
  </si>
  <si>
    <t>NAGAO</t>
  </si>
  <si>
    <t>HATO</t>
  </si>
  <si>
    <t>MATSUURA</t>
  </si>
  <si>
    <t>NAGAI</t>
  </si>
  <si>
    <t>KUWAHARA</t>
  </si>
  <si>
    <t>NOZAKI</t>
  </si>
  <si>
    <t>OGUSHI</t>
  </si>
  <si>
    <t>KAWAUCHI</t>
  </si>
  <si>
    <t>OKETANI</t>
  </si>
  <si>
    <t>NAKAHARA</t>
  </si>
  <si>
    <t>MAKI</t>
  </si>
  <si>
    <t>KURIHARA</t>
  </si>
  <si>
    <t>OSHIMA</t>
  </si>
  <si>
    <t>IDA</t>
  </si>
  <si>
    <t>HAMASAKI</t>
  </si>
  <si>
    <t>MORITA</t>
  </si>
  <si>
    <t>OZONO</t>
  </si>
  <si>
    <t>YONETA</t>
  </si>
  <si>
    <t>JOZAKI</t>
  </si>
  <si>
    <t>UKAJI</t>
  </si>
  <si>
    <t>YOSHINAKA</t>
  </si>
  <si>
    <t>KAMICHOJA</t>
  </si>
  <si>
    <t>KAMEDA</t>
  </si>
  <si>
    <t>KOBAYASHI</t>
  </si>
  <si>
    <t>IDE</t>
  </si>
  <si>
    <t>ISHIKAWA</t>
  </si>
  <si>
    <t>SAKAGUCHI</t>
  </si>
  <si>
    <t>KUMANO</t>
  </si>
  <si>
    <t>FURUKAWA</t>
  </si>
  <si>
    <t>IZUMO</t>
  </si>
  <si>
    <t>SHIMAZU</t>
  </si>
  <si>
    <t>KANEDA</t>
  </si>
  <si>
    <t>FUJIIE</t>
  </si>
  <si>
    <t>NAGADOME</t>
  </si>
  <si>
    <t>MANAKA</t>
  </si>
  <si>
    <t>TSUTSUMI</t>
  </si>
  <si>
    <t>KAYANO</t>
  </si>
  <si>
    <t>FUKUMOTO</t>
  </si>
  <si>
    <t>FUKUDOME</t>
  </si>
  <si>
    <t>SUENAGA</t>
  </si>
  <si>
    <t>YUGE</t>
  </si>
  <si>
    <t>FUJIMOTO</t>
  </si>
  <si>
    <t>TASHIRO</t>
  </si>
  <si>
    <t>MAEDA</t>
  </si>
  <si>
    <t>YOSHIMI</t>
  </si>
  <si>
    <t>KONATSU</t>
  </si>
  <si>
    <t>MURAHASHI</t>
  </si>
  <si>
    <t>MATSUZAKI</t>
  </si>
  <si>
    <t>YOSHIDOME</t>
  </si>
  <si>
    <t>IKEUCHI</t>
  </si>
  <si>
    <t>KIYOFUJI</t>
  </si>
  <si>
    <t>NAKAMOTO</t>
  </si>
  <si>
    <t>IMAI</t>
  </si>
  <si>
    <t>TORIGOE</t>
  </si>
  <si>
    <t>TSURUDA</t>
  </si>
  <si>
    <t>UMEHASHI</t>
  </si>
  <si>
    <t>MINAKUCHI</t>
  </si>
  <si>
    <t>IZUMIDA</t>
  </si>
  <si>
    <t>ADACHI</t>
  </si>
  <si>
    <t>FUKUSHIMA</t>
  </si>
  <si>
    <t>NAGASHIMA</t>
  </si>
  <si>
    <t>ARIMURA</t>
  </si>
  <si>
    <t>ARAMAKI</t>
  </si>
  <si>
    <t>OKAME</t>
  </si>
  <si>
    <t>TABATA</t>
  </si>
  <si>
    <t>MATSUBARA</t>
  </si>
  <si>
    <t>MIZUTANI</t>
  </si>
  <si>
    <t>OHASHI</t>
  </si>
  <si>
    <t>MOTOYAMA</t>
  </si>
  <si>
    <t>MIYAMOTO</t>
  </si>
  <si>
    <t>INAOKA</t>
  </si>
  <si>
    <t>UEKI</t>
  </si>
  <si>
    <t>ATUOBENG</t>
  </si>
  <si>
    <t>IMAMIYA</t>
  </si>
  <si>
    <t>SHIRAI</t>
  </si>
  <si>
    <t>HIDAKA</t>
  </si>
  <si>
    <t>IWAMORI</t>
  </si>
  <si>
    <t>TOMITA</t>
  </si>
  <si>
    <t>ISHIGUMA</t>
  </si>
  <si>
    <t>NISHIZAKO</t>
  </si>
  <si>
    <t>MIZUSAKI</t>
  </si>
  <si>
    <t>SHIBATA</t>
  </si>
  <si>
    <t>OKA</t>
  </si>
  <si>
    <t>HIWATASHI</t>
  </si>
  <si>
    <t>MARUZENI</t>
  </si>
  <si>
    <t>SAKO</t>
  </si>
  <si>
    <t>KUDO</t>
  </si>
  <si>
    <t>ARANO</t>
  </si>
  <si>
    <t>HANATANI</t>
  </si>
  <si>
    <t>IMACHI</t>
  </si>
  <si>
    <t>ASAHI</t>
  </si>
  <si>
    <t>HIKIDA</t>
  </si>
  <si>
    <t>YOH</t>
  </si>
  <si>
    <t>KANNO</t>
  </si>
  <si>
    <t>OTOWA</t>
  </si>
  <si>
    <t>HAYASHIBARA</t>
  </si>
  <si>
    <t>SAKATE</t>
  </si>
  <si>
    <t>SHIBA</t>
  </si>
  <si>
    <t>SUGANO</t>
  </si>
  <si>
    <t>KUBO</t>
  </si>
  <si>
    <t>SODA</t>
  </si>
  <si>
    <t>SUGIHARA</t>
  </si>
  <si>
    <t>MORIYAMA</t>
  </si>
  <si>
    <t>KUWANO</t>
  </si>
  <si>
    <t>KOZUMA</t>
  </si>
  <si>
    <t>KUNIMOTO</t>
  </si>
  <si>
    <t>INANAGA</t>
  </si>
  <si>
    <t>HAYATA</t>
  </si>
  <si>
    <t>TAUCHI</t>
  </si>
  <si>
    <t>KANEMASU</t>
  </si>
  <si>
    <t>MATSUSHIMA</t>
  </si>
  <si>
    <t>TAKASAKA</t>
  </si>
  <si>
    <t>AOI</t>
  </si>
  <si>
    <t>TAKEUCHI</t>
  </si>
  <si>
    <t>WATSUJI</t>
  </si>
  <si>
    <t>OHATA</t>
  </si>
  <si>
    <t>OCHIAI</t>
  </si>
  <si>
    <t>TOKAIRIN</t>
  </si>
  <si>
    <t>KITAHARA</t>
  </si>
  <si>
    <t>MITSUI</t>
  </si>
  <si>
    <t>YAMAGISHI</t>
  </si>
  <si>
    <t>KOYANAGI</t>
  </si>
  <si>
    <t>IISAKA</t>
  </si>
  <si>
    <t>HATANO</t>
  </si>
  <si>
    <t>HOTTA</t>
  </si>
  <si>
    <t>KATABAMI</t>
  </si>
  <si>
    <t>HIRANAKA</t>
  </si>
  <si>
    <t>OKI</t>
  </si>
  <si>
    <t>AKIYOSHI</t>
  </si>
  <si>
    <t>MORIYASU</t>
  </si>
  <si>
    <t>NOJIRI</t>
  </si>
  <si>
    <t>NAKAMATSU</t>
  </si>
  <si>
    <t>EGUCHI</t>
  </si>
  <si>
    <t>OGUCHI</t>
  </si>
  <si>
    <t>FELLNER</t>
  </si>
  <si>
    <t>SHINOHARA</t>
  </si>
  <si>
    <t>TAKEMURA</t>
  </si>
  <si>
    <t>NOMURA</t>
  </si>
  <si>
    <t>OHARA</t>
  </si>
  <si>
    <t>KAWAZU</t>
  </si>
  <si>
    <t>MITSUYASU</t>
  </si>
  <si>
    <t>ODAHARA</t>
  </si>
  <si>
    <t>MUNEYASU</t>
  </si>
  <si>
    <t>NAKAZONO</t>
  </si>
  <si>
    <t>SMITH</t>
  </si>
  <si>
    <t>HAMADA</t>
  </si>
  <si>
    <t>ITAYAMA</t>
  </si>
  <si>
    <t>OWAN</t>
  </si>
  <si>
    <t>YAHIRO</t>
  </si>
  <si>
    <t>YASUNAGA</t>
  </si>
  <si>
    <t>DEZAKI</t>
  </si>
  <si>
    <t>AKAMINE</t>
  </si>
  <si>
    <t>SHIMABUKURO</t>
  </si>
  <si>
    <t>ITO</t>
  </si>
  <si>
    <t>UENO</t>
  </si>
  <si>
    <t>KAMURA</t>
  </si>
  <si>
    <t>ISHIYAMA</t>
  </si>
  <si>
    <t>SHIMOHARA</t>
  </si>
  <si>
    <t>OMACHI</t>
  </si>
  <si>
    <t>NAKAZATO</t>
  </si>
  <si>
    <t>HORIKOSHI</t>
  </si>
  <si>
    <t>JIMBO</t>
  </si>
  <si>
    <t>TAKANO</t>
  </si>
  <si>
    <t>NANAHOSHI</t>
  </si>
  <si>
    <t>NASU</t>
  </si>
  <si>
    <t>SUJITA</t>
  </si>
  <si>
    <t>MARUO</t>
  </si>
  <si>
    <t>YAMANE</t>
  </si>
  <si>
    <t>TAKAKURA</t>
  </si>
  <si>
    <t>MAKINO</t>
  </si>
  <si>
    <t>HIRAKI</t>
  </si>
  <si>
    <t>KOJO</t>
  </si>
  <si>
    <t>KUBOTANI</t>
  </si>
  <si>
    <t>DANYOSHI</t>
  </si>
  <si>
    <t>KAICHI</t>
  </si>
  <si>
    <t>FUKUTERA</t>
  </si>
  <si>
    <t>TANJI</t>
  </si>
  <si>
    <t>CHUJO</t>
  </si>
  <si>
    <t>NAKASHIMA</t>
  </si>
  <si>
    <t>NATSUME</t>
  </si>
  <si>
    <t>HARUMOTO</t>
  </si>
  <si>
    <t>KASAGI</t>
  </si>
  <si>
    <t>NOBUTANI</t>
  </si>
  <si>
    <t>IWANAGA</t>
  </si>
  <si>
    <t>MIYASAKA</t>
  </si>
  <si>
    <t>AZUMA</t>
  </si>
  <si>
    <t>WACHI</t>
  </si>
  <si>
    <t>TOCHINO</t>
  </si>
  <si>
    <t>MATSUNAGA</t>
  </si>
  <si>
    <t>YOSHIMINE</t>
  </si>
  <si>
    <t>YOKOYAMA</t>
  </si>
  <si>
    <t>KIKUTA</t>
  </si>
  <si>
    <t>MIYAJI</t>
  </si>
  <si>
    <t>NAKAWAKI</t>
  </si>
  <si>
    <t>TSUKADA</t>
  </si>
  <si>
    <t>ARIYAMA</t>
  </si>
  <si>
    <t>JONOSHITA</t>
  </si>
  <si>
    <t>SHIODE</t>
  </si>
  <si>
    <t xml:space="preserve">YAMADA </t>
  </si>
  <si>
    <t>ARIMA</t>
  </si>
  <si>
    <t>INATSUKI</t>
  </si>
  <si>
    <t>SOKI</t>
  </si>
  <si>
    <t>AKUI</t>
  </si>
  <si>
    <t>FUKUTOMI</t>
  </si>
  <si>
    <t>SAGARA</t>
  </si>
  <si>
    <t>ONUKI</t>
  </si>
  <si>
    <t>TAKEFUJI</t>
  </si>
  <si>
    <t>FUKUKURA</t>
  </si>
  <si>
    <t>FUNATSU</t>
  </si>
  <si>
    <t>NISHINO</t>
  </si>
  <si>
    <t>TANOUE</t>
  </si>
  <si>
    <t>SUGINO</t>
  </si>
  <si>
    <t>NAGAMINE</t>
  </si>
  <si>
    <t>NORITOMI</t>
  </si>
  <si>
    <t>YAGI</t>
  </si>
  <si>
    <t>AZAKAMI</t>
  </si>
  <si>
    <t>MAJIMA</t>
  </si>
  <si>
    <t>SONDA</t>
  </si>
  <si>
    <t>HASHIMOTO</t>
  </si>
  <si>
    <t>TAKAKI</t>
  </si>
  <si>
    <t>FUJIKAWA</t>
  </si>
  <si>
    <t>OGASAWARA</t>
  </si>
  <si>
    <t>UNO</t>
  </si>
  <si>
    <t>KATSUEDA</t>
  </si>
  <si>
    <t>YAMAZATO</t>
  </si>
  <si>
    <t>NAKAYAMA</t>
  </si>
  <si>
    <t>KOMAKI</t>
  </si>
  <si>
    <t>HORIKIRI</t>
  </si>
  <si>
    <t>ANDO</t>
  </si>
  <si>
    <t>FUKIAGE</t>
  </si>
  <si>
    <t>OCHI</t>
  </si>
  <si>
    <t>OBO</t>
  </si>
  <si>
    <t>FURUYA</t>
  </si>
  <si>
    <t>SAWASE</t>
  </si>
  <si>
    <t>TOKUDOME</t>
  </si>
  <si>
    <t>KIYOMIZU</t>
  </si>
  <si>
    <t>CHEBOTIBIN</t>
  </si>
  <si>
    <t>HATADA</t>
  </si>
  <si>
    <t>FUKUDA</t>
  </si>
  <si>
    <t>TSURU</t>
  </si>
  <si>
    <t>TAKAGI</t>
  </si>
  <si>
    <t>KONISHI</t>
  </si>
  <si>
    <t>TOJO</t>
  </si>
  <si>
    <t>NAKAGUMA</t>
  </si>
  <si>
    <t>KITANO</t>
  </si>
  <si>
    <t>FUCHIGAMI</t>
  </si>
  <si>
    <t>MORIGA</t>
  </si>
  <si>
    <t>NONOUE</t>
  </si>
  <si>
    <t>SHIGAKI</t>
  </si>
  <si>
    <t>KISAKI</t>
  </si>
  <si>
    <t>NAKAMAE</t>
  </si>
  <si>
    <t>HADA</t>
  </si>
  <si>
    <t>OKAMATSU</t>
  </si>
  <si>
    <t>KOBATA</t>
  </si>
  <si>
    <t>YAMAZAKI</t>
  </si>
  <si>
    <t>I</t>
  </si>
  <si>
    <t>KOMIZU</t>
  </si>
  <si>
    <t>IRIGUCHI</t>
  </si>
  <si>
    <t>NISHIURA</t>
  </si>
  <si>
    <t>KOMOTO</t>
  </si>
  <si>
    <t>KIYOHARA</t>
  </si>
  <si>
    <t>KIYOTA</t>
  </si>
  <si>
    <t>SHIOTSUKI</t>
  </si>
  <si>
    <t>GEJIMA</t>
  </si>
  <si>
    <t>TOMA</t>
  </si>
  <si>
    <t>NAKAHODO</t>
  </si>
  <si>
    <t>NAGAHAMA</t>
  </si>
  <si>
    <t>IHA</t>
  </si>
  <si>
    <t>AHAGON</t>
  </si>
  <si>
    <t>KINJO</t>
  </si>
  <si>
    <t>OKUYAMA</t>
  </si>
  <si>
    <t>UECHI</t>
  </si>
  <si>
    <t>KOJA</t>
  </si>
  <si>
    <t>ZAMAMI</t>
  </si>
  <si>
    <t>ASATO</t>
  </si>
  <si>
    <t>MORINAGA</t>
  </si>
  <si>
    <t>SEKIMOTO</t>
  </si>
  <si>
    <t>YOSHIMATSU</t>
  </si>
  <si>
    <t>HABU</t>
  </si>
  <si>
    <t>SHIBUTANI</t>
  </si>
  <si>
    <t>TAMAKI</t>
  </si>
  <si>
    <t>KOJIMA</t>
  </si>
  <si>
    <t>TATEGAMI</t>
  </si>
  <si>
    <t>MOROFUJI</t>
  </si>
  <si>
    <t>MORITANI</t>
  </si>
  <si>
    <t>HANADA</t>
  </si>
  <si>
    <t>ICHIYAMA</t>
  </si>
  <si>
    <t xml:space="preserve">SHIBUYA </t>
  </si>
  <si>
    <t>AKAZAWA</t>
  </si>
  <si>
    <t>ASANO</t>
  </si>
  <si>
    <t>MIYASHITA</t>
  </si>
  <si>
    <t>FUKAMIZU</t>
  </si>
  <si>
    <t>TAKAOKA</t>
  </si>
  <si>
    <t>JAKUMYO</t>
  </si>
  <si>
    <t>TOMINAGA</t>
  </si>
  <si>
    <t>ICHIO</t>
  </si>
  <si>
    <t>NAGASHII</t>
  </si>
  <si>
    <t>GOROMARU</t>
  </si>
  <si>
    <t>MATSUOKA</t>
  </si>
  <si>
    <t>IWASHITA</t>
  </si>
  <si>
    <t>HAYAMA</t>
  </si>
  <si>
    <t>NAGAMURA</t>
  </si>
  <si>
    <t>URASHIMA</t>
  </si>
  <si>
    <t>KIYOMOTO</t>
  </si>
  <si>
    <t>NAGAHIRO</t>
  </si>
  <si>
    <t>SHIMURA</t>
  </si>
  <si>
    <t>KOMATSU</t>
  </si>
  <si>
    <t>SUEHARA</t>
  </si>
  <si>
    <t>UESAKA</t>
  </si>
  <si>
    <t>KINO</t>
  </si>
  <si>
    <t>CHIBANA</t>
  </si>
  <si>
    <t>INAMOTO</t>
  </si>
  <si>
    <t>SUEMATSU</t>
  </si>
  <si>
    <t>HIGUCHI</t>
  </si>
  <si>
    <t>UEHARA</t>
  </si>
  <si>
    <t>UWAI</t>
  </si>
  <si>
    <t>WATANUKI</t>
  </si>
  <si>
    <t>KISHIHARA</t>
  </si>
  <si>
    <t>YOSHIKAWA</t>
  </si>
  <si>
    <t>SUGIYAMA</t>
  </si>
  <si>
    <t>KOGUCHI</t>
  </si>
  <si>
    <t>KAWAZOE</t>
  </si>
  <si>
    <t>KITANI</t>
  </si>
  <si>
    <t>OKAMURA</t>
  </si>
  <si>
    <t>JINERI</t>
  </si>
  <si>
    <t>ENDO</t>
  </si>
  <si>
    <t>OURA</t>
  </si>
  <si>
    <t>JODAI</t>
  </si>
  <si>
    <t>YONEMARU</t>
  </si>
  <si>
    <t>MACHIDA</t>
  </si>
  <si>
    <t>IZUMINO</t>
  </si>
  <si>
    <t>OEDA</t>
  </si>
  <si>
    <t>HYODO</t>
  </si>
  <si>
    <t>KAMIKAWA</t>
  </si>
  <si>
    <t>HOKAZONO</t>
  </si>
  <si>
    <t>ISHIKURA</t>
  </si>
  <si>
    <t>FUKUTA</t>
  </si>
  <si>
    <t>KAYO</t>
  </si>
  <si>
    <t>KANAHATA</t>
  </si>
  <si>
    <t>TAMASHIRO</t>
  </si>
  <si>
    <t>ISHINAKA</t>
  </si>
  <si>
    <t>MIYAZATO</t>
  </si>
  <si>
    <t>ZUKERAN</t>
  </si>
  <si>
    <t>IIMORI</t>
  </si>
  <si>
    <t>KASHIWADA</t>
  </si>
  <si>
    <t>FURUSHO</t>
  </si>
  <si>
    <t>OSATO</t>
  </si>
  <si>
    <t>TOKUNO</t>
  </si>
  <si>
    <t>EMMEI</t>
  </si>
  <si>
    <t>SHIGENOBU</t>
  </si>
  <si>
    <t>AIHARA</t>
  </si>
  <si>
    <t>HATA</t>
  </si>
  <si>
    <t>OKURA</t>
  </si>
  <si>
    <t>KAWAGOE</t>
  </si>
  <si>
    <t>OGO</t>
  </si>
  <si>
    <t>IDETA</t>
  </si>
  <si>
    <t>HISATOMI</t>
  </si>
  <si>
    <t>HIRAOKA</t>
  </si>
  <si>
    <t>SO</t>
  </si>
  <si>
    <t>KATSUTA</t>
  </si>
  <si>
    <t>ISHITOBI</t>
  </si>
  <si>
    <t>NIO</t>
  </si>
  <si>
    <t>SONODA</t>
  </si>
  <si>
    <t>TOMINO</t>
  </si>
  <si>
    <t>MORISAKI</t>
  </si>
  <si>
    <t>EURA</t>
  </si>
  <si>
    <t>KUMA</t>
  </si>
  <si>
    <t>MATSUSE</t>
  </si>
  <si>
    <t>TODA</t>
  </si>
  <si>
    <t>SOEJIMA</t>
  </si>
  <si>
    <t>TSURUTA</t>
  </si>
  <si>
    <t>TOKUYAMA</t>
  </si>
  <si>
    <t>NISHIKAWA</t>
  </si>
  <si>
    <t>MOIKU</t>
  </si>
  <si>
    <t>IWAO</t>
  </si>
  <si>
    <t>YASUDA</t>
  </si>
  <si>
    <t>IRIE</t>
  </si>
  <si>
    <t>MAKIYAMA</t>
  </si>
  <si>
    <t>MORIWAKI</t>
  </si>
  <si>
    <t>KITO</t>
  </si>
  <si>
    <t>HINO</t>
  </si>
  <si>
    <t>HARASHIMA</t>
  </si>
  <si>
    <t>Tatsuya</t>
  </si>
  <si>
    <t>Rentaro</t>
  </si>
  <si>
    <t>Koto</t>
  </si>
  <si>
    <t>Taketo</t>
  </si>
  <si>
    <t>Ryota</t>
  </si>
  <si>
    <t>Denta</t>
  </si>
  <si>
    <t>Naoya</t>
  </si>
  <si>
    <t>Kudai</t>
  </si>
  <si>
    <t>Ryuya</t>
  </si>
  <si>
    <t>Taisuke</t>
  </si>
  <si>
    <t>Kyohei</t>
  </si>
  <si>
    <t>Ryuhei</t>
  </si>
  <si>
    <t>Yoshito</t>
  </si>
  <si>
    <t>Haruma</t>
  </si>
  <si>
    <t>Akimasa</t>
  </si>
  <si>
    <t>Tokiya</t>
  </si>
  <si>
    <t>Tsutau</t>
  </si>
  <si>
    <t>Shu</t>
  </si>
  <si>
    <t>Hotaka</t>
  </si>
  <si>
    <t>Hiroya</t>
  </si>
  <si>
    <t>Tetsuto</t>
  </si>
  <si>
    <t>Masataka</t>
  </si>
  <si>
    <t>Tomoro</t>
  </si>
  <si>
    <t>Seishu</t>
  </si>
  <si>
    <t>Yujiro</t>
  </si>
  <si>
    <t>Taido</t>
  </si>
  <si>
    <t>Atsuki</t>
  </si>
  <si>
    <t>Nagi</t>
  </si>
  <si>
    <t>Masahide</t>
  </si>
  <si>
    <t>Ryoei</t>
  </si>
  <si>
    <t>Keigo</t>
  </si>
  <si>
    <t>Kuryu</t>
  </si>
  <si>
    <t>Shimpei</t>
  </si>
  <si>
    <t>Haruya</t>
  </si>
  <si>
    <t>Shuri</t>
  </si>
  <si>
    <t>Yutaro</t>
  </si>
  <si>
    <t>Gen</t>
  </si>
  <si>
    <t>Towa</t>
  </si>
  <si>
    <t>Satoya</t>
  </si>
  <si>
    <t>Takaya</t>
  </si>
  <si>
    <t>Umitaro</t>
  </si>
  <si>
    <t>Seima</t>
  </si>
  <si>
    <t>Tomotaka</t>
  </si>
  <si>
    <t>Teruya</t>
  </si>
  <si>
    <t>Ryosuke</t>
  </si>
  <si>
    <t>Katuhiro</t>
  </si>
  <si>
    <t>Keishin</t>
  </si>
  <si>
    <t>Masaharu</t>
  </si>
  <si>
    <t>Yuzo</t>
  </si>
  <si>
    <t>Kiyofumi</t>
  </si>
  <si>
    <t>Takahiro</t>
  </si>
  <si>
    <t>Satoru</t>
  </si>
  <si>
    <t>Taro</t>
  </si>
  <si>
    <t>Yuri</t>
  </si>
  <si>
    <t>Rion</t>
  </si>
  <si>
    <t xml:space="preserve">Kodai </t>
  </si>
  <si>
    <t>Sho</t>
  </si>
  <si>
    <t>Kosaku</t>
  </si>
  <si>
    <t>Sogo</t>
  </si>
  <si>
    <t>Shimon</t>
  </si>
  <si>
    <t>Kaishu</t>
  </si>
  <si>
    <t>Soha</t>
  </si>
  <si>
    <t>Hiroyasu</t>
  </si>
  <si>
    <t>Kotoku</t>
  </si>
  <si>
    <t>Fumito</t>
  </si>
  <si>
    <t>Miroku</t>
  </si>
  <si>
    <t>Jason</t>
  </si>
  <si>
    <t>Keishi</t>
  </si>
  <si>
    <t>Yugo</t>
  </si>
  <si>
    <t>Ryona</t>
  </si>
  <si>
    <t>Tokuichi</t>
  </si>
  <si>
    <t>Eitaro</t>
  </si>
  <si>
    <t>Sanshiro</t>
  </si>
  <si>
    <t>Yoshiharu</t>
  </si>
  <si>
    <t>Rito</t>
  </si>
  <si>
    <t>Keitaro</t>
  </si>
  <si>
    <t>Rowlandshuho</t>
  </si>
  <si>
    <t>Yota</t>
  </si>
  <si>
    <t>Shunto</t>
  </si>
  <si>
    <t>Jumpei</t>
  </si>
  <si>
    <t>Ryu</t>
  </si>
  <si>
    <t>Aoto</t>
  </si>
  <si>
    <t>Ikuto</t>
  </si>
  <si>
    <t>Yudai</t>
  </si>
  <si>
    <t>Kazuha</t>
  </si>
  <si>
    <t>Kanato</t>
  </si>
  <si>
    <t>Eita</t>
  </si>
  <si>
    <t>Atsushi</t>
  </si>
  <si>
    <t>Umito</t>
  </si>
  <si>
    <t>Neo</t>
  </si>
  <si>
    <t>Chihaya</t>
  </si>
  <si>
    <t>Fumiaki</t>
  </si>
  <si>
    <t>Hyuto</t>
  </si>
  <si>
    <t>Shunta</t>
  </si>
  <si>
    <t>Tetsu</t>
  </si>
  <si>
    <t>Tatsuha</t>
  </si>
  <si>
    <t>Sensho</t>
  </si>
  <si>
    <t>Nanato</t>
  </si>
  <si>
    <t>Seigo</t>
  </si>
  <si>
    <t>Hideki</t>
  </si>
  <si>
    <t>Daichi</t>
  </si>
  <si>
    <t>Gunji</t>
  </si>
  <si>
    <t>Ippei</t>
  </si>
  <si>
    <t>Yuga</t>
  </si>
  <si>
    <t>Taito</t>
  </si>
  <si>
    <t>Masafumi</t>
  </si>
  <si>
    <t>Jin</t>
  </si>
  <si>
    <t>Haru</t>
  </si>
  <si>
    <t>Keisho</t>
  </si>
  <si>
    <t>Seiwa</t>
  </si>
  <si>
    <t>Kei</t>
  </si>
  <si>
    <t>Kentaro</t>
  </si>
  <si>
    <t>Kou</t>
  </si>
  <si>
    <t>Akito</t>
  </si>
  <si>
    <t>Taiyo</t>
  </si>
  <si>
    <t>Soshi</t>
  </si>
  <si>
    <t>Yoshinori</t>
  </si>
  <si>
    <t>Hakuto</t>
  </si>
  <si>
    <t>Tomohito</t>
  </si>
  <si>
    <t>Soya</t>
  </si>
  <si>
    <t>Enjeru</t>
  </si>
  <si>
    <t>Kiyoto</t>
  </si>
  <si>
    <t>Tasuku</t>
  </si>
  <si>
    <t>Takahito</t>
  </si>
  <si>
    <t>Kisuke</t>
  </si>
  <si>
    <t>Shuta</t>
  </si>
  <si>
    <t>Ryuho</t>
  </si>
  <si>
    <t>Shuntaro</t>
  </si>
  <si>
    <t>Akihide</t>
  </si>
  <si>
    <t>Gakuto</t>
  </si>
  <si>
    <t>Tsuyoshi</t>
  </si>
  <si>
    <t>Teruaki</t>
  </si>
  <si>
    <t>Yushin</t>
  </si>
  <si>
    <t>Masaya</t>
  </si>
  <si>
    <t>Toru</t>
  </si>
  <si>
    <t>Ryotaro</t>
  </si>
  <si>
    <t>Toya</t>
  </si>
  <si>
    <t>Shumpei</t>
  </si>
  <si>
    <t>Hiro</t>
  </si>
  <si>
    <t>Takayoshi</t>
  </si>
  <si>
    <t>Masamune</t>
  </si>
  <si>
    <t>Teruki</t>
  </si>
  <si>
    <t>Hayata</t>
  </si>
  <si>
    <t>Seiya</t>
  </si>
  <si>
    <t>Daito</t>
  </si>
  <si>
    <t>Ko</t>
  </si>
  <si>
    <t>Kiichiro</t>
  </si>
  <si>
    <t>Silaskiplagat</t>
  </si>
  <si>
    <t>Yusho</t>
  </si>
  <si>
    <t>Akinori</t>
  </si>
  <si>
    <t>Takehiro</t>
  </si>
  <si>
    <t>Ryuto</t>
  </si>
  <si>
    <t>Rimpei</t>
  </si>
  <si>
    <t>Naoto</t>
  </si>
  <si>
    <t>Kohaku</t>
  </si>
  <si>
    <t>Shinsei</t>
  </si>
  <si>
    <t>Shokei</t>
  </si>
  <si>
    <t>Nachi</t>
  </si>
  <si>
    <t>Hidenori</t>
  </si>
  <si>
    <t>Hikari</t>
  </si>
  <si>
    <t>Hitoshi</t>
  </si>
  <si>
    <t>Rukito</t>
  </si>
  <si>
    <t>Hayate</t>
  </si>
  <si>
    <t>Keiya</t>
  </si>
  <si>
    <t>Saiki</t>
  </si>
  <si>
    <t>Rinku</t>
  </si>
  <si>
    <t>Koga</t>
  </si>
  <si>
    <t>Yuji</t>
  </si>
  <si>
    <t>Yasutaro</t>
  </si>
  <si>
    <t>Dai</t>
  </si>
  <si>
    <t>Ryoichi</t>
  </si>
  <si>
    <t>Sonata</t>
  </si>
  <si>
    <t>Hajime</t>
  </si>
  <si>
    <t>Ryuzo</t>
  </si>
  <si>
    <t>Nao</t>
  </si>
  <si>
    <t>Ayuto</t>
  </si>
  <si>
    <t>Eishin</t>
  </si>
  <si>
    <t>Isshin</t>
  </si>
  <si>
    <t>Shuji</t>
  </si>
  <si>
    <t>Michi</t>
  </si>
  <si>
    <t>Takafumi</t>
  </si>
  <si>
    <t>Yo</t>
  </si>
  <si>
    <t>Mamoru</t>
  </si>
  <si>
    <t>Mikoto</t>
  </si>
  <si>
    <t>Yuho</t>
  </si>
  <si>
    <t>Kirito</t>
  </si>
  <si>
    <t>Harumi</t>
  </si>
  <si>
    <t>Eima</t>
  </si>
  <si>
    <t>Kiichi</t>
  </si>
  <si>
    <t>Hayuto</t>
  </si>
  <si>
    <t>Homare</t>
  </si>
  <si>
    <t>Joichiro</t>
  </si>
  <si>
    <t>Tota</t>
  </si>
  <si>
    <t>Shiei</t>
  </si>
  <si>
    <t>Ryoga</t>
  </si>
  <si>
    <t>Aoba</t>
  </si>
  <si>
    <t>Seiji</t>
  </si>
  <si>
    <t>kohei</t>
  </si>
  <si>
    <t>Ichigo</t>
  </si>
  <si>
    <t>Hirofumi</t>
  </si>
  <si>
    <t>Mitsuki</t>
  </si>
  <si>
    <t>Hidetomo</t>
  </si>
  <si>
    <t>Kaishi</t>
  </si>
  <si>
    <t>Akihito</t>
  </si>
  <si>
    <t>Jundai</t>
  </si>
  <si>
    <t>Koshin</t>
  </si>
  <si>
    <t>Shuya</t>
  </si>
  <si>
    <t>Eito</t>
  </si>
  <si>
    <t>Kyosuke</t>
  </si>
  <si>
    <t>Nirai</t>
  </si>
  <si>
    <t>Takaharu</t>
  </si>
  <si>
    <t>Keiji</t>
  </si>
  <si>
    <t>Hidefumi</t>
  </si>
  <si>
    <t>Kenichi</t>
  </si>
  <si>
    <t>Tomonori</t>
  </si>
  <si>
    <t>Yuwa</t>
  </si>
  <si>
    <t>Chota</t>
  </si>
  <si>
    <t>Blueslee</t>
  </si>
  <si>
    <t>Kazunori</t>
  </si>
  <si>
    <t>Yukihiro</t>
  </si>
  <si>
    <t>Reoto</t>
  </si>
  <si>
    <t>Seishin</t>
  </si>
  <si>
    <t>Nijiro</t>
  </si>
  <si>
    <t>Kazuaki</t>
  </si>
  <si>
    <t>Katsuhiko</t>
  </si>
  <si>
    <t>Amaru</t>
  </si>
  <si>
    <t>Tomoaki</t>
  </si>
  <si>
    <t>Issa</t>
  </si>
  <si>
    <t>西南学院大学</t>
    <rPh sb="0" eb="6">
      <t>セイナンガクインダイガク</t>
    </rPh>
    <phoneticPr fontId="2"/>
  </si>
  <si>
    <t>九州情報大学</t>
    <rPh sb="0" eb="5">
      <t>キュウシュウジョウホウダイ</t>
    </rPh>
    <rPh sb="5" eb="6">
      <t>ガク</t>
    </rPh>
    <phoneticPr fontId="2"/>
  </si>
  <si>
    <t>鹿屋体育大学</t>
    <rPh sb="0" eb="6">
      <t>カノヤタイイクダイガク</t>
    </rPh>
    <phoneticPr fontId="2"/>
  </si>
  <si>
    <t>佐賀大学</t>
    <rPh sb="0" eb="3">
      <t>サガダイ</t>
    </rPh>
    <rPh sb="3" eb="4">
      <t>ガク</t>
    </rPh>
    <phoneticPr fontId="2"/>
  </si>
  <si>
    <t>鹿児島大学</t>
    <rPh sb="0" eb="5">
      <t>カゴシマダイガク</t>
    </rPh>
    <phoneticPr fontId="2"/>
  </si>
  <si>
    <t>福岡大学</t>
    <rPh sb="0" eb="4">
      <t>フクオカダイガク</t>
    </rPh>
    <phoneticPr fontId="2"/>
  </si>
  <si>
    <t>名桜大学</t>
    <rPh sb="0" eb="4">
      <t>メイオウダイガク</t>
    </rPh>
    <phoneticPr fontId="2"/>
  </si>
  <si>
    <t>九州共立大学</t>
    <rPh sb="0" eb="6">
      <t>キュウシュウキョウリツダイガク</t>
    </rPh>
    <phoneticPr fontId="2"/>
  </si>
  <si>
    <t>熊本大学</t>
    <rPh sb="0" eb="2">
      <t>クマモト</t>
    </rPh>
    <rPh sb="2" eb="4">
      <t>ダイガク</t>
    </rPh>
    <phoneticPr fontId="2"/>
  </si>
  <si>
    <t>宮崎大学</t>
    <rPh sb="0" eb="4">
      <t>ミヤザキダイガク</t>
    </rPh>
    <phoneticPr fontId="2"/>
  </si>
  <si>
    <t>大分大学</t>
    <rPh sb="0" eb="4">
      <t>オオイタダイガク</t>
    </rPh>
    <phoneticPr fontId="2"/>
  </si>
  <si>
    <t>西日本工業大学</t>
    <rPh sb="0" eb="7">
      <t>ニシニホンコウギョウダイガク</t>
    </rPh>
    <phoneticPr fontId="2"/>
  </si>
  <si>
    <t>東海大学九州</t>
    <rPh sb="0" eb="2">
      <t>トウカイ</t>
    </rPh>
    <rPh sb="2" eb="4">
      <t>ダイガク</t>
    </rPh>
    <rPh sb="4" eb="6">
      <t>キュウシュウ</t>
    </rPh>
    <phoneticPr fontId="2"/>
  </si>
  <si>
    <t>九州大学</t>
    <rPh sb="0" eb="4">
      <t>キュウシュウダイガク</t>
    </rPh>
    <phoneticPr fontId="2"/>
  </si>
  <si>
    <t>志學館大学</t>
    <rPh sb="0" eb="5">
      <t>シガクカンダイガク</t>
    </rPh>
    <phoneticPr fontId="2"/>
  </si>
  <si>
    <t>鹿児島国際大学</t>
    <rPh sb="0" eb="7">
      <t>カゴシマコクサイダイガク</t>
    </rPh>
    <phoneticPr fontId="2"/>
  </si>
  <si>
    <t>日本経済大学</t>
    <rPh sb="0" eb="6">
      <t>ニホンケイザイダイガク</t>
    </rPh>
    <phoneticPr fontId="2"/>
  </si>
  <si>
    <t>福岡教育大学</t>
    <rPh sb="0" eb="6">
      <t>フクオカキョウイクダイガク</t>
    </rPh>
    <phoneticPr fontId="2"/>
  </si>
  <si>
    <t>北九州市立大学</t>
    <rPh sb="0" eb="7">
      <t>キタキュウシュウイチリツダイガク</t>
    </rPh>
    <phoneticPr fontId="2"/>
  </si>
  <si>
    <t>第一工科大学</t>
    <rPh sb="0" eb="5">
      <t>ダイイチコウカダイ</t>
    </rPh>
    <rPh sb="5" eb="6">
      <t>ガク</t>
    </rPh>
    <phoneticPr fontId="2"/>
  </si>
  <si>
    <t>佐賀大学</t>
    <rPh sb="0" eb="4">
      <t>サガダイガク</t>
    </rPh>
    <phoneticPr fontId="2"/>
  </si>
  <si>
    <t>九州国際大学</t>
    <rPh sb="0" eb="6">
      <t>キュウシュウコクサイダイガク</t>
    </rPh>
    <phoneticPr fontId="2"/>
  </si>
  <si>
    <t>長崎県立大学</t>
    <phoneticPr fontId="2"/>
  </si>
  <si>
    <t>熊本学園大学</t>
    <rPh sb="0" eb="6">
      <t>クマモトガクエンダイガク</t>
    </rPh>
    <phoneticPr fontId="2"/>
  </si>
  <si>
    <t>産業医科大学</t>
    <rPh sb="0" eb="6">
      <t>サンギョウイカダイガク</t>
    </rPh>
    <phoneticPr fontId="2"/>
  </si>
  <si>
    <t>琉球大学</t>
    <rPh sb="0" eb="4">
      <t>リュウキュウダイガク</t>
    </rPh>
    <phoneticPr fontId="2"/>
  </si>
  <si>
    <t>九州産業大学</t>
    <rPh sb="0" eb="6">
      <t>キュウシュウサンギョウダイガク</t>
    </rPh>
    <phoneticPr fontId="2"/>
  </si>
  <si>
    <t>大分大学</t>
    <phoneticPr fontId="2"/>
  </si>
  <si>
    <t>沖縄国際大学</t>
    <rPh sb="0" eb="2">
      <t>オキナワ</t>
    </rPh>
    <rPh sb="2" eb="6">
      <t>コクサイダイガク</t>
    </rPh>
    <phoneticPr fontId="2"/>
  </si>
  <si>
    <t>久留米大学</t>
    <rPh sb="0" eb="5">
      <t>クルメダイガク</t>
    </rPh>
    <phoneticPr fontId="2"/>
  </si>
  <si>
    <t>九州工業大学</t>
    <rPh sb="0" eb="6">
      <t>キュウシュウコウギョウダイガク</t>
    </rPh>
    <phoneticPr fontId="2"/>
  </si>
  <si>
    <t>九州女子大学</t>
    <rPh sb="0" eb="6">
      <t>キュウシュウジョシダイガク</t>
    </rPh>
    <phoneticPr fontId="2"/>
  </si>
  <si>
    <t>ｷｭｳｼｭｳｼﾞｮｼﾀﾞｲｶﾞｸ</t>
    <phoneticPr fontId="2"/>
  </si>
  <si>
    <t>九州女子大</t>
    <rPh sb="0" eb="2">
      <t>キュウシュウ</t>
    </rPh>
    <rPh sb="2" eb="4">
      <t>ジョシ</t>
    </rPh>
    <rPh sb="4" eb="5">
      <t>ダイ</t>
    </rPh>
    <phoneticPr fontId="2"/>
  </si>
  <si>
    <t>赤木　要太</t>
  </si>
  <si>
    <t>米崎　千裕</t>
  </si>
  <si>
    <t>宮本　丈瑠</t>
  </si>
  <si>
    <t>那須　健太郎</t>
  </si>
  <si>
    <t>古里　一樹</t>
  </si>
  <si>
    <t>勝山　翔太郎</t>
  </si>
  <si>
    <t>片村　隼大</t>
  </si>
  <si>
    <t>小橋川　蓮太</t>
  </si>
  <si>
    <t>大城　吏士</t>
  </si>
  <si>
    <t>内藤　信尊</t>
  </si>
  <si>
    <t>阿部　竜成</t>
  </si>
  <si>
    <t>水谷　太</t>
  </si>
  <si>
    <t>中島　和輝</t>
  </si>
  <si>
    <t>田中　脩貴</t>
  </si>
  <si>
    <t>遠矢　陸</t>
  </si>
  <si>
    <t>竹森　友哉</t>
  </si>
  <si>
    <t>福田　航平</t>
  </si>
  <si>
    <t>高瀨　貴実矢</t>
  </si>
  <si>
    <t>稲田　健真</t>
  </si>
  <si>
    <t>ｱｶｷﾞ ﾖｳﾀ</t>
  </si>
  <si>
    <t>ﾖﾈｻﾞｷ ﾁﾋﾛ</t>
  </si>
  <si>
    <t>ﾐﾔﾓﾄ ﾀｹﾙ</t>
  </si>
  <si>
    <t>ﾅｽ ｹﾝﾀﾛｳ</t>
  </si>
  <si>
    <t>ｺｻﾞﾄ ｶｽﾞｷ</t>
  </si>
  <si>
    <t>ｶﾂﾔﾏ ｼｮｳﾀﾛｳ</t>
  </si>
  <si>
    <t>ｶﾀﾑﾗ ｼｭﾝﾀﾞｲ</t>
  </si>
  <si>
    <t>ｺﾊﾞｼｶﾞﾜ ﾚﾝﾀ</t>
  </si>
  <si>
    <t>ｵｵｼﾛ ﾘｵ</t>
  </si>
  <si>
    <t>ﾅｲﾄｳ ﾉﾌﾞﾀｶ</t>
  </si>
  <si>
    <t>ｱﾍﾞ ﾘｭｳｾｲ</t>
  </si>
  <si>
    <t>ﾐｽﾞﾀﾆ ﾌﾄｼ</t>
  </si>
  <si>
    <t>ﾅｶｼﾏ ｶｽﾞｷ</t>
  </si>
  <si>
    <t>ﾀﾅｶ ｼｭｳｷ</t>
  </si>
  <si>
    <t>ﾄｵﾔ ﾘｸ</t>
  </si>
  <si>
    <t>ﾀｹﾓﾘ ﾄﾓﾔ</t>
  </si>
  <si>
    <t>ﾌｸﾀﾞ ｺｳﾍｲ</t>
  </si>
  <si>
    <t>ﾀｶｾ ｷﾐﾔ</t>
  </si>
  <si>
    <t>ｲﾅﾀﾞ ｹﾝｼﾝ</t>
  </si>
  <si>
    <t>欠番</t>
    <rPh sb="0" eb="2">
      <t>ケツバン</t>
    </rPh>
    <phoneticPr fontId="2"/>
  </si>
  <si>
    <t>AKAGI</t>
  </si>
  <si>
    <t>YONEZAKI</t>
  </si>
  <si>
    <t>KOZATO</t>
  </si>
  <si>
    <t>KATSUYAMA</t>
  </si>
  <si>
    <t>KOBASHIGAWA</t>
  </si>
  <si>
    <t>OSHIRO</t>
  </si>
  <si>
    <t>NAITO</t>
  </si>
  <si>
    <t>TAKEMORI</t>
  </si>
  <si>
    <t>TAKASE</t>
  </si>
  <si>
    <t>Shundai</t>
  </si>
  <si>
    <t>Renta</t>
  </si>
  <si>
    <t>Rio</t>
  </si>
  <si>
    <t>Nobutaka</t>
  </si>
  <si>
    <t>Futoshi</t>
  </si>
  <si>
    <t>Shuki</t>
  </si>
  <si>
    <t>Kimiya</t>
  </si>
  <si>
    <t>040602</t>
    <phoneticPr fontId="2"/>
  </si>
  <si>
    <t>041213</t>
    <phoneticPr fontId="2"/>
  </si>
  <si>
    <t>040516</t>
    <phoneticPr fontId="2"/>
  </si>
  <si>
    <t>041102</t>
    <phoneticPr fontId="2"/>
  </si>
  <si>
    <t>040503</t>
    <phoneticPr fontId="2"/>
  </si>
  <si>
    <t>040726</t>
    <phoneticPr fontId="2"/>
  </si>
  <si>
    <t>010528</t>
    <phoneticPr fontId="2"/>
  </si>
  <si>
    <t>041203</t>
    <phoneticPr fontId="2"/>
  </si>
  <si>
    <t>050104</t>
    <phoneticPr fontId="2"/>
  </si>
  <si>
    <t>021101</t>
    <phoneticPr fontId="2"/>
  </si>
  <si>
    <t>050125</t>
    <phoneticPr fontId="2"/>
  </si>
  <si>
    <t>030416</t>
    <phoneticPr fontId="2"/>
  </si>
  <si>
    <t>041022</t>
    <phoneticPr fontId="2"/>
  </si>
  <si>
    <t>040604</t>
    <phoneticPr fontId="2"/>
  </si>
  <si>
    <t>040510</t>
    <phoneticPr fontId="2"/>
  </si>
  <si>
    <t>040826</t>
    <phoneticPr fontId="2"/>
  </si>
  <si>
    <t>041025</t>
    <phoneticPr fontId="2"/>
  </si>
  <si>
    <t>050105</t>
    <phoneticPr fontId="2"/>
  </si>
  <si>
    <t>030621</t>
    <phoneticPr fontId="2"/>
  </si>
  <si>
    <t>807-8585</t>
    <phoneticPr fontId="2"/>
  </si>
  <si>
    <t>905-8585</t>
    <phoneticPr fontId="2"/>
  </si>
  <si>
    <t>862-0791</t>
    <phoneticPr fontId="2"/>
  </si>
  <si>
    <t>870-0152</t>
    <phoneticPr fontId="2"/>
  </si>
  <si>
    <t>811-0295</t>
    <phoneticPr fontId="2"/>
  </si>
  <si>
    <t>862-0920</t>
    <phoneticPr fontId="2"/>
  </si>
  <si>
    <t>885-0006</t>
    <phoneticPr fontId="2"/>
  </si>
  <si>
    <t>807-0867</t>
    <phoneticPr fontId="2"/>
  </si>
  <si>
    <t>2023</t>
    <phoneticPr fontId="2"/>
  </si>
  <si>
    <t>3</t>
    <phoneticPr fontId="2"/>
  </si>
  <si>
    <t>18</t>
    <phoneticPr fontId="2"/>
  </si>
  <si>
    <t>学連競技会</t>
    <rPh sb="0" eb="5">
      <t>ガクレンキョウギカイ</t>
    </rPh>
    <phoneticPr fontId="2"/>
  </si>
  <si>
    <t>山本　宣太朗</t>
    <rPh sb="4" eb="6">
      <t>タロウ</t>
    </rPh>
    <phoneticPr fontId="2"/>
  </si>
  <si>
    <t xml:space="preserve">※オープンの部の参加料は、大会当日の支払いとなります。
 </t>
    <rPh sb="18" eb="20">
      <t>シハラ</t>
    </rPh>
    <phoneticPr fontId="2"/>
  </si>
  <si>
    <t>001</t>
    <phoneticPr fontId="2"/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</si>
  <si>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</si>
  <si>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</si>
  <si>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</si>
  <si>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</si>
  <si>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</si>
  <si>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</si>
  <si>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</si>
  <si>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</si>
  <si>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</si>
  <si>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</si>
  <si>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</si>
  <si>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</si>
  <si>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</si>
  <si>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</si>
  <si>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</si>
  <si>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</si>
  <si>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</si>
  <si>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</si>
  <si>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</si>
  <si>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</si>
  <si>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</si>
  <si>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</si>
  <si>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</si>
  <si>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</si>
  <si>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</si>
  <si>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</si>
  <si>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</si>
  <si>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</si>
  <si>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</si>
  <si>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</si>
  <si>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</si>
  <si>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</si>
  <si>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</si>
  <si>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</si>
  <si>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</si>
  <si>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</si>
  <si>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</si>
  <si>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</si>
  <si>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</si>
  <si>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</si>
  <si>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</si>
  <si>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</si>
  <si>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</si>
  <si>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</si>
  <si>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</si>
  <si>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</si>
  <si>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</si>
  <si>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</si>
  <si>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</si>
  <si>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</si>
  <si>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</si>
  <si>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</si>
  <si>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</si>
  <si>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</si>
  <si>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</si>
  <si>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</si>
  <si>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</si>
  <si>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</si>
  <si>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</si>
  <si>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</si>
  <si>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</si>
  <si>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</si>
  <si>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</si>
  <si>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</si>
  <si>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</si>
  <si>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</si>
  <si>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</si>
  <si>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</si>
  <si>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</si>
  <si>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</si>
  <si>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</si>
  <si>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</si>
  <si>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</si>
  <si>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</si>
  <si>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</si>
  <si>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</si>
  <si>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</si>
  <si>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</si>
  <si>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</si>
  <si>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</si>
  <si>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</si>
  <si>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</si>
  <si>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</si>
  <si>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</si>
  <si>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</si>
  <si>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</si>
  <si>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</si>
  <si>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</si>
  <si>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</si>
  <si>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</si>
  <si>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</si>
  <si>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</si>
  <si>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</si>
  <si>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</si>
  <si>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</si>
  <si>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</si>
  <si>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</si>
  <si>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</si>
  <si>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</si>
  <si>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</si>
  <si>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</si>
  <si>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</si>
  <si>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</si>
  <si>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</si>
  <si>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</si>
  <si>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</si>
  <si>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</si>
  <si>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</si>
  <si>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</si>
  <si>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</si>
  <si>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</si>
  <si>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</si>
  <si>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</si>
  <si>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</si>
  <si>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</si>
  <si>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</si>
  <si>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</si>
  <si>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</si>
  <si>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</si>
  <si>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</si>
  <si>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</si>
  <si>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</si>
  <si>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</si>
  <si>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</si>
  <si>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</si>
  <si>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</si>
  <si>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</si>
  <si>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</si>
  <si>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</si>
  <si>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</si>
  <si>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</si>
  <si>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</si>
  <si>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</si>
  <si>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</si>
  <si>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</si>
  <si>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</si>
  <si>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</si>
  <si>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</si>
  <si>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</si>
  <si>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</si>
  <si>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</si>
  <si>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</si>
  <si>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</si>
  <si>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</si>
  <si>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</si>
  <si>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</si>
  <si>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</si>
  <si>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</si>
  <si>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</si>
  <si>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</si>
  <si>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</si>
  <si>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</si>
  <si>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</si>
  <si>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</si>
  <si>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</si>
  <si>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</si>
  <si>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</si>
  <si>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</si>
  <si>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</si>
  <si>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</si>
  <si>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</si>
  <si>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</si>
  <si>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</si>
  <si>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</si>
  <si>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</si>
  <si>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</si>
  <si>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</si>
  <si>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</si>
  <si>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</si>
  <si>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</si>
  <si>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</si>
  <si>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</si>
  <si>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</si>
  <si>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</si>
  <si>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</si>
  <si>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</si>
  <si>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</si>
  <si>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</si>
  <si>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</si>
  <si>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</si>
  <si>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</si>
  <si>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</si>
  <si>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</si>
  <si>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</si>
  <si>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</si>
  <si>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</si>
  <si>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</si>
  <si>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</si>
  <si>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</si>
  <si>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</si>
  <si>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</si>
  <si>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</si>
  <si>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</si>
  <si>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</si>
  <si>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</si>
  <si>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</si>
  <si>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</si>
  <si>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</si>
  <si>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</si>
  <si>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</si>
  <si>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</si>
  <si>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</si>
  <si>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</si>
  <si>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</si>
  <si>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</si>
  <si>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</si>
  <si>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</si>
  <si>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</si>
  <si>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</si>
  <si>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</si>
  <si>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</si>
  <si>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</si>
  <si>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</si>
  <si>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</si>
  <si>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</si>
  <si>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</si>
  <si>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</si>
  <si>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</si>
  <si>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</si>
  <si>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</si>
  <si>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</si>
  <si>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</si>
  <si>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</si>
  <si>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</si>
  <si>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</si>
  <si>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</si>
  <si>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</si>
  <si>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</si>
  <si>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</si>
  <si>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</si>
  <si>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</si>
  <si>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</si>
  <si>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</si>
  <si>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</si>
  <si>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</si>
  <si>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</si>
  <si>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</si>
  <si>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</si>
  <si>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</si>
  <si>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</si>
  <si>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</si>
  <si>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</si>
  <si>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</si>
  <si>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</si>
  <si>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</si>
  <si>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</si>
  <si>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</si>
  <si>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</si>
  <si>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</si>
  <si>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</si>
  <si>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</si>
  <si>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</si>
  <si>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</si>
  <si>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</si>
  <si>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</si>
  <si>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</si>
  <si>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</si>
  <si>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</si>
  <si>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</si>
  <si>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</si>
  <si>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</si>
  <si>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</si>
  <si>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</si>
  <si>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</si>
  <si>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</si>
  <si>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</si>
  <si>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</si>
  <si>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</si>
  <si>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</si>
  <si>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</si>
  <si>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</si>
  <si>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</si>
  <si>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</si>
  <si>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</si>
  <si>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</si>
  <si>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</si>
  <si>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</si>
  <si>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</si>
  <si>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</si>
  <si>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</si>
  <si>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</si>
  <si>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</si>
  <si>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</si>
  <si>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</si>
  <si>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</si>
  <si>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</si>
  <si>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</si>
  <si>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</si>
  <si>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</si>
  <si>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</si>
  <si>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</si>
  <si>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</si>
  <si>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</si>
  <si>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</si>
  <si>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</si>
  <si>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</si>
  <si>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</si>
  <si>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</si>
  <si>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</si>
  <si>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</si>
  <si>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</si>
  <si>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</si>
  <si>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</si>
  <si>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</si>
  <si>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</si>
  <si>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</si>
  <si>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</si>
  <si>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</si>
  <si>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</si>
  <si>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</si>
  <si>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</si>
  <si>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</si>
  <si>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</si>
  <si>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</si>
  <si>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</si>
  <si>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</si>
  <si>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</si>
  <si>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</si>
  <si>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</si>
  <si>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</si>
  <si>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</si>
  <si>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</si>
  <si>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</si>
  <si>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</si>
  <si>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</si>
  <si>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</si>
  <si>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</si>
  <si>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</si>
  <si>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</si>
  <si>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</si>
  <si>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</si>
  <si>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</si>
  <si>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</si>
  <si>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</si>
  <si>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</si>
  <si>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</si>
  <si>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</si>
  <si>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</si>
  <si>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</si>
  <si>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</si>
  <si>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</si>
  <si>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</si>
  <si>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</si>
  <si>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</si>
  <si>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</si>
  <si>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</si>
  <si>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</si>
  <si>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</si>
  <si>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</si>
  <si>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</si>
  <si>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</si>
  <si>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</si>
  <si>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</si>
  <si>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</si>
  <si>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</si>
  <si>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</si>
  <si>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</si>
  <si>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</si>
  <si>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</si>
  <si>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</si>
  <si>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</si>
  <si>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</si>
  <si>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</si>
  <si>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</si>
  <si>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</si>
  <si>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</si>
  <si>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</si>
  <si>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</si>
  <si>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</si>
  <si>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</si>
  <si>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</si>
  <si>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</si>
  <si>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</si>
  <si>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</si>
  <si>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</si>
  <si>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</si>
  <si>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</si>
  <si>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</si>
  <si>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</si>
  <si>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</si>
  <si>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</si>
  <si>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</si>
  <si>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</si>
  <si>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</si>
  <si>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</si>
  <si>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</si>
  <si>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</si>
  <si>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</si>
  <si>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</si>
  <si>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</si>
  <si>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</si>
  <si>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</si>
  <si>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</si>
  <si>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</si>
  <si>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</si>
  <si>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</si>
  <si>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</si>
  <si>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</si>
  <si>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</si>
  <si>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</si>
  <si>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</si>
  <si>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</si>
  <si>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</si>
  <si>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</si>
  <si>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</si>
  <si>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</si>
  <si>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</si>
  <si>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</si>
  <si>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</si>
  <si>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</si>
  <si>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</si>
  <si>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</si>
  <si>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</si>
  <si>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</si>
  <si>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</si>
  <si>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</si>
  <si>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</si>
  <si>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</si>
  <si>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</si>
  <si>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</si>
  <si>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</si>
  <si>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</si>
  <si>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</si>
  <si>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</si>
  <si>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</si>
  <si>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</si>
  <si>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</si>
  <si>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</si>
  <si>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</si>
  <si>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</si>
  <si>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</si>
  <si>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</si>
  <si>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</si>
  <si>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</si>
  <si>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</si>
  <si>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</si>
  <si>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</si>
  <si>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</si>
  <si>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</si>
  <si>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</si>
  <si>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</si>
  <si>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</si>
  <si>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</si>
  <si>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</si>
  <si>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</si>
  <si>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</si>
  <si>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</si>
  <si>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</si>
  <si>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</si>
  <si>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</si>
  <si>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</si>
  <si>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</si>
  <si>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</si>
  <si>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</si>
  <si>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</si>
  <si>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</si>
  <si>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</si>
  <si>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</si>
  <si>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</si>
  <si>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</si>
  <si>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</si>
  <si>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</si>
  <si>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</si>
  <si>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</si>
  <si>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</si>
  <si>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</si>
  <si>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</si>
  <si>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</si>
  <si>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</si>
  <si>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</si>
  <si>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</si>
  <si>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</si>
  <si>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</si>
  <si>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</si>
  <si>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</si>
  <si>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</si>
  <si>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</si>
  <si>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</si>
  <si>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</si>
  <si>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</si>
  <si>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</si>
  <si>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</si>
  <si>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</si>
  <si>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</si>
  <si>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</si>
  <si>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</si>
  <si>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</si>
  <si>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</si>
  <si>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</si>
  <si>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</si>
  <si>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</si>
  <si>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</si>
  <si>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</si>
  <si>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</si>
  <si>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</si>
  <si>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</si>
  <si>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</si>
  <si>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</si>
  <si>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</si>
  <si>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</si>
  <si>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</si>
  <si>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</si>
  <si>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</si>
  <si>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</si>
  <si>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</si>
  <si>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</si>
  <si>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</si>
  <si>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</si>
  <si>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</si>
  <si>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</si>
  <si>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</si>
  <si>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</si>
  <si>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</si>
  <si>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</si>
  <si>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</si>
  <si>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</si>
  <si>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</si>
  <si>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</si>
  <si>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</si>
  <si>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</si>
  <si>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</si>
  <si>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</si>
  <si>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</si>
  <si>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</si>
  <si>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</si>
  <si>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</si>
  <si>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</si>
  <si>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</si>
  <si>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</si>
  <si>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</si>
  <si>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</si>
  <si>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</si>
  <si>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</si>
  <si>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</si>
  <si>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</si>
  <si>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</si>
  <si>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</si>
  <si>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</si>
  <si>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</si>
  <si>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</si>
  <si>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</si>
  <si>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</si>
  <si>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</si>
  <si>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</si>
  <si>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</si>
  <si>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</si>
  <si>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</si>
  <si>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</si>
  <si>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</si>
  <si>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</si>
  <si>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</si>
  <si>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</si>
  <si>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</si>
  <si>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</si>
  <si>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</si>
  <si>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</si>
  <si>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</si>
  <si>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</si>
  <si>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</si>
  <si>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</si>
  <si>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</si>
  <si>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</si>
  <si>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</si>
  <si>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</si>
  <si>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</si>
  <si>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</si>
  <si>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</si>
  <si>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</si>
  <si>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</si>
  <si>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</si>
  <si>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</si>
  <si>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</si>
  <si>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</si>
  <si>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</si>
  <si>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</si>
  <si>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</si>
  <si>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</si>
  <si>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</si>
  <si>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</si>
  <si>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</si>
  <si>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</si>
  <si>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</si>
  <si>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</si>
  <si>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</si>
  <si>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</si>
  <si>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</si>
  <si>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</si>
  <si>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</si>
  <si>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</si>
  <si>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</si>
  <si>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</si>
  <si>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</si>
  <si>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</si>
  <si>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</si>
  <si>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</si>
  <si>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</si>
  <si>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</si>
  <si>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</si>
  <si>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</si>
  <si>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</si>
  <si>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</si>
  <si>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</si>
  <si>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</si>
  <si>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</si>
  <si>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</si>
  <si>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</si>
  <si>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</si>
  <si>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</si>
  <si>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</si>
  <si>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</si>
  <si>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</si>
  <si>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</si>
  <si>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</si>
  <si>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</si>
  <si>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</si>
  <si>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</si>
  <si>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</si>
  <si>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</si>
  <si>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</si>
  <si>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</si>
  <si>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</si>
  <si>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</si>
  <si>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</si>
  <si>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</si>
  <si>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</si>
  <si>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</si>
  <si>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</si>
  <si>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</si>
  <si>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</si>
  <si>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</si>
  <si>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</si>
  <si>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</si>
  <si>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</si>
  <si>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</si>
  <si>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</si>
  <si>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</si>
  <si>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</si>
  <si>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</si>
  <si>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</si>
  <si>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</si>
  <si>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</si>
  <si>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</si>
  <si>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</si>
  <si>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</si>
  <si>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</si>
  <si>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</si>
  <si>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</si>
  <si>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</si>
  <si>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</si>
  <si>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</si>
  <si>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</si>
  <si>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</si>
  <si>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</si>
  <si>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</si>
  <si>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</si>
  <si>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</si>
  <si>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</si>
  <si>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</si>
  <si>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</si>
  <si>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</si>
  <si>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</si>
  <si>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</si>
  <si>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</si>
  <si>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</si>
  <si>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</si>
  <si>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</si>
  <si>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</si>
  <si>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</si>
  <si>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</si>
  <si>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</si>
  <si>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</si>
  <si>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</si>
  <si>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</si>
  <si>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</si>
  <si>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</si>
  <si>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</si>
  <si>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</si>
  <si>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</si>
  <si>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</si>
  <si>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</si>
  <si>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</si>
  <si>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</si>
  <si>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</si>
  <si>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</si>
  <si>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</si>
  <si>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</si>
  <si>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</si>
  <si>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</si>
  <si>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</si>
  <si>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</si>
  <si>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</si>
  <si>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</si>
  <si>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</si>
  <si>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</si>
  <si>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</si>
  <si>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</si>
  <si>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</si>
  <si>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</si>
  <si>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</si>
  <si>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</si>
  <si>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</si>
  <si>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</si>
  <si>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</si>
  <si>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</si>
  <si>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</si>
  <si>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</si>
  <si>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</si>
  <si>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</si>
  <si>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</si>
  <si>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</si>
  <si>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</si>
  <si>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</si>
  <si>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</si>
  <si>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</si>
  <si>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</si>
  <si>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</si>
  <si>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</si>
  <si>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</si>
  <si>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</si>
  <si>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</si>
  <si>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</si>
  <si>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</si>
  <si>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</si>
  <si>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</si>
  <si>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</si>
  <si>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</si>
  <si>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</si>
  <si>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</si>
  <si>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</si>
  <si>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</si>
  <si>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</si>
  <si>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</si>
  <si>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</si>
  <si>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</si>
  <si>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</si>
  <si>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</si>
  <si>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</si>
  <si>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</si>
  <si>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</si>
  <si>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</si>
  <si>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</si>
  <si>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</si>
  <si>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</si>
  <si>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</si>
  <si>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</si>
  <si>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</si>
  <si>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</si>
  <si>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</si>
  <si>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</si>
  <si>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</si>
  <si>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</si>
  <si>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</si>
  <si>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</si>
  <si>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</si>
  <si>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</si>
  <si>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</si>
  <si>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</si>
  <si>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</si>
  <si>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</si>
  <si>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</si>
  <si>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</si>
  <si>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</si>
  <si>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</si>
  <si>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</si>
  <si>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</si>
  <si>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</si>
  <si>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</si>
  <si>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</si>
  <si>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</si>
  <si>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</si>
  <si>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</si>
  <si>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</si>
  <si>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</si>
  <si>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</si>
  <si>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</si>
  <si>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</si>
  <si>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</si>
  <si>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</si>
  <si>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</si>
  <si>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</si>
  <si>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</si>
  <si>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</si>
  <si>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</si>
  <si>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</si>
  <si>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</si>
  <si>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</si>
  <si>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</si>
  <si>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</si>
  <si>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</si>
  <si>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</si>
  <si>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</si>
  <si>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</si>
  <si>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</si>
  <si>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</si>
  <si>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</si>
  <si>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</si>
  <si>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</si>
  <si>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</si>
  <si>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</si>
  <si>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</si>
  <si>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</si>
  <si>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</si>
  <si>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</si>
  <si>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</si>
  <si>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</si>
  <si>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</si>
  <si>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</si>
  <si>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</si>
  <si>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</si>
  <si>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</si>
  <si>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</si>
  <si>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</si>
  <si>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</si>
  <si>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</si>
  <si>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</si>
  <si>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</si>
  <si>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</si>
  <si>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</si>
  <si>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</si>
  <si>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</si>
  <si>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</si>
  <si>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</si>
  <si>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</si>
  <si>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</si>
  <si>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</si>
  <si>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</si>
  <si>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</si>
  <si>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</si>
  <si>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</si>
  <si>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</si>
  <si>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</si>
  <si>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</si>
  <si>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</si>
  <si>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</si>
  <si>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</si>
  <si>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</si>
  <si>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</si>
  <si>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</si>
  <si>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</si>
  <si>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</si>
  <si>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</si>
  <si>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</si>
  <si>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</si>
  <si>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</si>
  <si>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</si>
  <si>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</si>
  <si>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</si>
  <si>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</si>
  <si>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</si>
  <si>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</si>
  <si>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</si>
  <si>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</si>
  <si>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</si>
  <si>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</si>
  <si>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</si>
  <si>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</si>
  <si>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</si>
  <si>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</si>
  <si>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</si>
  <si>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</si>
  <si>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</si>
  <si>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</si>
  <si>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</si>
  <si>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</si>
  <si>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</si>
  <si>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</si>
  <si>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</si>
  <si>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</si>
  <si>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</si>
  <si>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</si>
  <si>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</si>
  <si>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</si>
  <si>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</si>
  <si>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</si>
  <si>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</si>
  <si>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</si>
  <si>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</si>
  <si>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</si>
  <si>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</si>
  <si>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</si>
  <si>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</si>
  <si>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</si>
  <si>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</si>
  <si>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</si>
  <si>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</si>
  <si>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</si>
  <si>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</si>
  <si>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</si>
  <si>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</si>
  <si>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</si>
  <si>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</si>
  <si>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</si>
  <si>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</si>
  <si>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</si>
  <si>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</si>
  <si>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</si>
  <si>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</si>
  <si>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</si>
  <si>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</si>
  <si>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</si>
  <si>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</si>
  <si>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</si>
  <si>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</si>
  <si>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</si>
  <si>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</si>
  <si>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</si>
  <si>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</si>
  <si>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</si>
  <si>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</si>
  <si>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</si>
  <si>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</si>
  <si>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</si>
  <si>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</si>
  <si>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</si>
  <si>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</si>
  <si>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</si>
  <si>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</si>
  <si>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</si>
  <si>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</si>
  <si>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</si>
  <si>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</si>
  <si>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</si>
  <si>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</si>
  <si>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</si>
  <si>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</si>
  <si>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</si>
  <si>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</si>
  <si>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</si>
  <si>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</si>
  <si>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</si>
  <si>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</si>
  <si>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</si>
  <si>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</si>
  <si>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</si>
  <si>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</si>
  <si>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</si>
  <si>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</si>
  <si>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</si>
  <si>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</si>
  <si>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</si>
  <si>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</si>
  <si>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</si>
  <si>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</si>
  <si>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</si>
  <si>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</si>
  <si>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</si>
  <si>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</si>
  <si>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</si>
  <si>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</si>
  <si>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</si>
  <si>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</si>
  <si>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</si>
  <si>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</si>
  <si>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</si>
  <si>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</si>
  <si>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ﾊﾀ ﾘｭｳｾｲ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</si>
</sst>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 "/>
    <numFmt numFmtId="177" formatCode="mm:ss.00"/>
  </numFmts>
  <fonts count="1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theme="1"/>
      <name val="游ゴシック"/>
      <family val="2"/>
      <charset val="128"/>
      <scheme val="minor"/>
    </font>
    <font>
      <sz val="16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48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2" fillId="0" borderId="0"/>
  </cellStyleXfs>
  <cellXfs count="84">
    <xf numFmtId="0" fontId="0" fillId="0" borderId="0" xfId="0">
      <alignment vertical="center"/>
    </xf>
    <xf numFmtId="49" fontId="3" fillId="0" borderId="0" xfId="0" applyNumberFormat="1" applyFont="1" applyAlignment="1">
      <alignment horizontal="left"/>
    </xf>
    <xf numFmtId="49" fontId="3" fillId="2" borderId="0" xfId="0" applyNumberFormat="1" applyFont="1" applyFill="1" applyAlignment="1">
      <alignment horizontal="left"/>
    </xf>
    <xf numFmtId="49" fontId="0" fillId="0" borderId="0" xfId="0" applyNumberFormat="1" applyAlignment="1"/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49" fontId="0" fillId="0" borderId="0" xfId="0" applyNumberFormat="1">
      <alignment vertical="center"/>
    </xf>
    <xf numFmtId="49" fontId="0" fillId="3" borderId="1" xfId="0" applyNumberFormat="1" applyFill="1" applyBorder="1">
      <alignment vertical="center"/>
    </xf>
    <xf numFmtId="49" fontId="0" fillId="3" borderId="1" xfId="0" applyNumberFormat="1" applyFill="1" applyBorder="1" applyAlignment="1">
      <alignment horizontal="left" vertical="center"/>
    </xf>
    <xf numFmtId="49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0" xfId="0" applyAlignment="1">
      <alignment horizontal="center" vertical="center"/>
    </xf>
    <xf numFmtId="21" fontId="0" fillId="0" borderId="1" xfId="0" applyNumberFormat="1" applyBorder="1" applyProtection="1">
      <alignment vertical="center"/>
      <protection locked="0"/>
    </xf>
    <xf numFmtId="0" fontId="0" fillId="2" borderId="1" xfId="0" applyFill="1" applyBorder="1">
      <alignment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77" fontId="0" fillId="0" borderId="1" xfId="0" applyNumberFormat="1" applyBorder="1">
      <alignment vertical="center"/>
    </xf>
    <xf numFmtId="177" fontId="0" fillId="0" borderId="4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16" xfId="0" applyBorder="1">
      <alignment vertical="center"/>
    </xf>
    <xf numFmtId="177" fontId="0" fillId="0" borderId="6" xfId="0" applyNumberFormat="1" applyBorder="1">
      <alignment vertical="center"/>
    </xf>
    <xf numFmtId="46" fontId="0" fillId="0" borderId="1" xfId="0" applyNumberFormat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>
      <alignment vertical="center"/>
    </xf>
    <xf numFmtId="177" fontId="0" fillId="0" borderId="0" xfId="0" applyNumberFormat="1">
      <alignment vertical="center"/>
    </xf>
    <xf numFmtId="21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21" fontId="0" fillId="0" borderId="0" xfId="0" applyNumberFormat="1" applyAlignment="1">
      <alignment horizontal="center" vertical="center"/>
    </xf>
    <xf numFmtId="0" fontId="0" fillId="0" borderId="2" xfId="0" applyBorder="1">
      <alignment vertical="center"/>
    </xf>
    <xf numFmtId="177" fontId="0" fillId="0" borderId="2" xfId="0" applyNumberFormat="1" applyBorder="1">
      <alignment vertical="center"/>
    </xf>
    <xf numFmtId="0" fontId="0" fillId="0" borderId="13" xfId="0" applyBorder="1">
      <alignment vertical="center"/>
    </xf>
    <xf numFmtId="177" fontId="0" fillId="0" borderId="10" xfId="0" applyNumberFormat="1" applyBorder="1">
      <alignment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0" xfId="0" applyFont="1">
      <alignment vertical="center"/>
    </xf>
    <xf numFmtId="0" fontId="1" fillId="3" borderId="1" xfId="0" applyFont="1" applyFill="1" applyBorder="1">
      <alignment vertical="center"/>
    </xf>
    <xf numFmtId="49" fontId="10" fillId="0" borderId="0" xfId="0" applyNumberFormat="1" applyFont="1" applyAlignment="1">
      <alignment horizontal="left"/>
    </xf>
    <xf numFmtId="0" fontId="0" fillId="4" borderId="1" xfId="0" applyFill="1" applyBorder="1">
      <alignment vertical="center"/>
    </xf>
    <xf numFmtId="0" fontId="0" fillId="0" borderId="1" xfId="0" applyBorder="1" applyProtection="1">
      <alignment vertical="center"/>
      <protection hidden="1"/>
    </xf>
    <xf numFmtId="49" fontId="0" fillId="0" borderId="1" xfId="0" applyNumberFormat="1" applyBorder="1" applyProtection="1">
      <alignment vertical="center"/>
      <protection hidden="1"/>
    </xf>
    <xf numFmtId="0" fontId="0" fillId="0" borderId="4" xfId="0" applyBorder="1" applyProtection="1">
      <alignment vertical="center"/>
      <protection hidden="1"/>
    </xf>
    <xf numFmtId="49" fontId="14" fillId="0" borderId="0" xfId="0" applyNumberFormat="1" applyFont="1">
      <alignment vertical="center"/>
    </xf>
    <xf numFmtId="49" fontId="15" fillId="0" borderId="0" xfId="0" applyNumberFormat="1" applyFont="1">
      <alignment vertical="center"/>
    </xf>
    <xf numFmtId="49" fontId="0" fillId="0" borderId="0" xfId="0" applyNumberForma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177" fontId="0" fillId="0" borderId="1" xfId="0" applyNumberFormat="1" applyBorder="1" applyAlignment="1">
      <alignment horizontal="center" vertical="center"/>
    </xf>
    <xf numFmtId="0" fontId="5" fillId="3" borderId="0" xfId="0" applyFont="1" applyFill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49" fontId="0" fillId="3" borderId="1" xfId="0" applyNumberForma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6" fontId="0" fillId="0" borderId="1" xfId="0" applyNumberFormat="1" applyBorder="1" applyAlignment="1" applyProtection="1">
      <alignment horizontal="center" vertical="center"/>
      <protection hidden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6" fillId="3" borderId="0" xfId="0" applyFont="1" applyFill="1" applyAlignment="1" applyProtection="1">
      <alignment horizontal="center" vertical="center"/>
      <protection hidden="1"/>
    </xf>
    <xf numFmtId="49" fontId="0" fillId="3" borderId="4" xfId="0" applyNumberFormat="1" applyFill="1" applyBorder="1" applyAlignment="1">
      <alignment horizontal="center" vertical="center"/>
    </xf>
    <xf numFmtId="49" fontId="0" fillId="3" borderId="3" xfId="0" applyNumberFormat="1" applyFill="1" applyBorder="1" applyAlignment="1">
      <alignment horizontal="center" vertical="center"/>
    </xf>
    <xf numFmtId="49" fontId="0" fillId="3" borderId="12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標準" xfId="0" builtinId="0"/>
    <cellStyle name="標準 3" xfId="1" xr:uid="{1016A603-A882-4634-B90A-CD24622E91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FED89-AFA5-4C29-A4F7-D260CB738A3F}">
  <dimension ref="A1:O30"/>
  <sheetViews>
    <sheetView showGridLines="0" tabSelected="1" view="pageBreakPreview" zoomScaleNormal="100" zoomScaleSheetLayoutView="100" workbookViewId="0">
      <selection activeCell="D7" sqref="D7"/>
    </sheetView>
  </sheetViews>
  <sheetFormatPr defaultColWidth="9" defaultRowHeight="18.75"/>
  <cols>
    <col min="14" max="16" width="0" hidden="1" customWidth="1"/>
  </cols>
  <sheetData>
    <row r="1" spans="1:15">
      <c r="A1" s="52" t="str">
        <f>IF(大会情報!B3="","",CONCATENATE(大会情報!B3," 申込"))</f>
        <v>秩父宮賜杯第55回全日本大学駅伝対校選手権大会九州地区選考会 申込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4" spans="1:15">
      <c r="B4" s="50" t="s">
        <v>0</v>
      </c>
      <c r="C4" s="50"/>
      <c r="D4" s="53" t="str">
        <f>IF(D5="","",VLOOKUP(D5,加盟校情報!F3:G65,2,FALSE))</f>
        <v/>
      </c>
      <c r="E4" s="53"/>
      <c r="F4" s="53"/>
      <c r="G4" s="53"/>
      <c r="H4" s="53"/>
      <c r="I4" s="53"/>
      <c r="J4" s="53"/>
      <c r="K4" s="53"/>
      <c r="O4" t="e">
        <f>VLOOKUP(D5,加盟校情報!F3:K47,6,FALSE)</f>
        <v>#N/A</v>
      </c>
    </row>
    <row r="5" spans="1:15">
      <c r="B5" s="50" t="s">
        <v>1</v>
      </c>
      <c r="C5" s="50"/>
      <c r="D5" s="51"/>
      <c r="E5" s="51"/>
      <c r="F5" s="51"/>
      <c r="G5" s="51"/>
      <c r="H5" s="51"/>
      <c r="I5" s="51"/>
      <c r="J5" s="51"/>
      <c r="K5" s="51"/>
    </row>
    <row r="6" spans="1:15">
      <c r="B6" s="50"/>
      <c r="C6" s="50"/>
      <c r="D6" s="51"/>
      <c r="E6" s="51"/>
      <c r="F6" s="51"/>
      <c r="G6" s="51"/>
      <c r="H6" s="51"/>
      <c r="I6" s="51"/>
      <c r="J6" s="51"/>
      <c r="K6" s="51"/>
    </row>
    <row r="8" spans="1:15">
      <c r="B8" s="50" t="s">
        <v>1165</v>
      </c>
      <c r="C8" s="50"/>
      <c r="D8" s="51"/>
      <c r="E8" s="51"/>
      <c r="F8" s="51"/>
      <c r="G8" s="51"/>
      <c r="H8" s="51"/>
      <c r="I8" s="51"/>
      <c r="J8" s="50" t="s">
        <v>1169</v>
      </c>
      <c r="K8" s="50"/>
    </row>
    <row r="9" spans="1:15">
      <c r="B9" s="50" t="s">
        <v>1166</v>
      </c>
      <c r="C9" s="50"/>
      <c r="D9" s="51"/>
      <c r="E9" s="51"/>
      <c r="F9" s="51"/>
      <c r="G9" s="51"/>
      <c r="H9" s="51"/>
      <c r="I9" s="51"/>
      <c r="J9" s="50"/>
      <c r="K9" s="50"/>
    </row>
    <row r="10" spans="1:15">
      <c r="B10" s="50"/>
      <c r="C10" s="50"/>
      <c r="D10" s="51"/>
      <c r="E10" s="51"/>
      <c r="F10" s="51"/>
      <c r="G10" s="51"/>
      <c r="H10" s="51"/>
      <c r="I10" s="51"/>
      <c r="J10" s="50"/>
      <c r="K10" s="50"/>
    </row>
    <row r="11" spans="1:15">
      <c r="B11" s="50" t="s">
        <v>1167</v>
      </c>
      <c r="C11" s="50"/>
      <c r="D11" s="51"/>
      <c r="E11" s="51"/>
      <c r="F11" s="51"/>
      <c r="G11" s="51"/>
      <c r="H11" s="51"/>
      <c r="I11" s="51"/>
      <c r="J11" s="50" t="s">
        <v>1169</v>
      </c>
      <c r="K11" s="50"/>
    </row>
    <row r="12" spans="1:15">
      <c r="B12" s="50" t="s">
        <v>1168</v>
      </c>
      <c r="C12" s="50"/>
      <c r="D12" s="51"/>
      <c r="E12" s="51"/>
      <c r="F12" s="51"/>
      <c r="G12" s="51"/>
      <c r="H12" s="51"/>
      <c r="I12" s="51"/>
      <c r="J12" s="50"/>
      <c r="K12" s="50"/>
    </row>
    <row r="13" spans="1:15">
      <c r="B13" s="50"/>
      <c r="C13" s="50"/>
      <c r="D13" s="51"/>
      <c r="E13" s="51"/>
      <c r="F13" s="51"/>
      <c r="G13" s="51"/>
      <c r="H13" s="51"/>
      <c r="I13" s="51"/>
      <c r="J13" s="50"/>
      <c r="K13" s="50"/>
    </row>
    <row r="14" spans="1:15">
      <c r="B14" s="50" t="s">
        <v>1413</v>
      </c>
      <c r="C14" s="50"/>
      <c r="D14" s="51"/>
      <c r="E14" s="51"/>
      <c r="F14" s="51"/>
      <c r="G14" s="51"/>
      <c r="H14" s="51"/>
      <c r="I14" s="51"/>
      <c r="J14" s="50"/>
      <c r="K14" s="50"/>
    </row>
    <row r="15" spans="1:15">
      <c r="B15" s="50"/>
      <c r="C15" s="50"/>
      <c r="D15" s="51"/>
      <c r="E15" s="51"/>
      <c r="F15" s="51"/>
      <c r="G15" s="51"/>
      <c r="H15" s="51"/>
      <c r="I15" s="51"/>
      <c r="J15" s="50"/>
      <c r="K15" s="50"/>
    </row>
    <row r="17" spans="2:11">
      <c r="B17" s="50" t="s">
        <v>1170</v>
      </c>
      <c r="C17" s="50"/>
      <c r="D17" s="51"/>
      <c r="E17" s="51"/>
      <c r="F17" s="51"/>
      <c r="G17" s="51"/>
      <c r="H17" s="51"/>
      <c r="I17" s="51"/>
      <c r="J17" s="50" t="s">
        <v>1169</v>
      </c>
      <c r="K17" s="50"/>
    </row>
    <row r="18" spans="2:11">
      <c r="B18" s="50" t="s">
        <v>1171</v>
      </c>
      <c r="C18" s="50"/>
      <c r="D18" s="51"/>
      <c r="E18" s="51"/>
      <c r="F18" s="51"/>
      <c r="G18" s="51"/>
      <c r="H18" s="51"/>
      <c r="I18" s="51"/>
      <c r="J18" s="50"/>
      <c r="K18" s="50"/>
    </row>
    <row r="19" spans="2:11">
      <c r="B19" s="50"/>
      <c r="C19" s="50"/>
      <c r="D19" s="51"/>
      <c r="E19" s="51"/>
      <c r="F19" s="51"/>
      <c r="G19" s="51"/>
      <c r="H19" s="51"/>
      <c r="I19" s="51"/>
      <c r="J19" s="50"/>
      <c r="K19" s="50"/>
    </row>
    <row r="20" spans="2:11">
      <c r="B20" s="50" t="s">
        <v>1172</v>
      </c>
      <c r="C20" s="50"/>
      <c r="D20" s="51"/>
      <c r="E20" s="51"/>
      <c r="F20" s="51"/>
      <c r="G20" s="51"/>
      <c r="H20" s="51"/>
      <c r="I20" s="51"/>
      <c r="J20" s="51"/>
      <c r="K20" s="51"/>
    </row>
    <row r="21" spans="2:11">
      <c r="B21" s="50"/>
      <c r="C21" s="50"/>
      <c r="D21" s="51"/>
      <c r="E21" s="51"/>
      <c r="F21" s="51"/>
      <c r="G21" s="51"/>
      <c r="H21" s="51"/>
      <c r="I21" s="51"/>
      <c r="J21" s="51"/>
      <c r="K21" s="51"/>
    </row>
    <row r="22" spans="2:11">
      <c r="B22" s="50" t="s">
        <v>1173</v>
      </c>
      <c r="C22" s="50"/>
      <c r="D22" s="51"/>
      <c r="E22" s="51"/>
      <c r="F22" s="51"/>
      <c r="G22" s="51"/>
      <c r="H22" s="51"/>
      <c r="I22" s="51"/>
      <c r="J22" s="51"/>
      <c r="K22" s="51"/>
    </row>
    <row r="23" spans="2:11">
      <c r="B23" s="50"/>
      <c r="C23" s="50"/>
      <c r="D23" s="51"/>
      <c r="E23" s="51"/>
      <c r="F23" s="51"/>
      <c r="G23" s="51"/>
      <c r="H23" s="51"/>
      <c r="I23" s="51"/>
      <c r="J23" s="51"/>
      <c r="K23" s="51"/>
    </row>
    <row r="24" spans="2:11">
      <c r="B24" s="50" t="s">
        <v>1174</v>
      </c>
      <c r="C24" s="50"/>
      <c r="D24" s="51"/>
      <c r="E24" s="51"/>
      <c r="F24" s="51"/>
      <c r="G24" s="51"/>
      <c r="H24" s="51"/>
      <c r="I24" s="51"/>
      <c r="J24" s="51"/>
      <c r="K24" s="51"/>
    </row>
    <row r="25" spans="2:11">
      <c r="B25" s="50"/>
      <c r="C25" s="50"/>
      <c r="D25" s="51"/>
      <c r="E25" s="51"/>
      <c r="F25" s="51"/>
      <c r="G25" s="51"/>
      <c r="H25" s="51"/>
      <c r="I25" s="51"/>
      <c r="J25" s="51"/>
      <c r="K25" s="51"/>
    </row>
    <row r="26" spans="2:11">
      <c r="B26" s="50" t="s">
        <v>1175</v>
      </c>
      <c r="C26" s="50"/>
      <c r="D26" s="51"/>
      <c r="E26" s="51"/>
      <c r="F26" s="51"/>
      <c r="G26" s="51"/>
      <c r="H26" s="51"/>
      <c r="I26" s="51"/>
      <c r="J26" s="51"/>
      <c r="K26" s="51"/>
    </row>
    <row r="27" spans="2:11">
      <c r="B27" s="50"/>
      <c r="C27" s="50"/>
      <c r="D27" s="51"/>
      <c r="E27" s="51"/>
      <c r="F27" s="51"/>
      <c r="G27" s="51"/>
      <c r="H27" s="51"/>
      <c r="I27" s="51"/>
      <c r="J27" s="51"/>
      <c r="K27" s="51"/>
    </row>
    <row r="28" spans="2:11">
      <c r="B28" s="50"/>
      <c r="C28" s="50"/>
      <c r="D28" s="51"/>
      <c r="E28" s="51"/>
      <c r="F28" s="51"/>
      <c r="G28" s="51"/>
      <c r="H28" s="51"/>
      <c r="I28" s="51"/>
      <c r="J28" s="51"/>
      <c r="K28" s="51"/>
    </row>
    <row r="29" spans="2:11">
      <c r="B29" s="50" t="s">
        <v>1176</v>
      </c>
      <c r="C29" s="50"/>
      <c r="D29" s="51"/>
      <c r="E29" s="51"/>
      <c r="F29" s="51"/>
      <c r="G29" s="51"/>
      <c r="H29" s="51"/>
      <c r="I29" s="51"/>
      <c r="J29" s="51"/>
      <c r="K29" s="51"/>
    </row>
    <row r="30" spans="2:11">
      <c r="B30" s="50"/>
      <c r="C30" s="50"/>
      <c r="D30" s="51"/>
      <c r="E30" s="51"/>
      <c r="F30" s="51"/>
      <c r="G30" s="51"/>
      <c r="H30" s="51"/>
      <c r="I30" s="51"/>
      <c r="J30" s="51"/>
      <c r="K30" s="51"/>
    </row>
  </sheetData>
  <sheetProtection algorithmName="SHA-512" hashValue="jK6+yOw/TIDWJ6yZ9BPPMhigSrSuOlEWPXnraFAZuKlCVg1hYM9PAkDdpfJGyWkzBperMNqaH6/n56gY7xAPrA==" saltValue="TjLtUv2+ulcJXo9Do8e7+Q==" spinCount="100000" sheet="1" objects="1" scenarios="1"/>
  <mergeCells count="32">
    <mergeCell ref="A1:L2"/>
    <mergeCell ref="B4:C4"/>
    <mergeCell ref="B5:C6"/>
    <mergeCell ref="D4:K4"/>
    <mergeCell ref="D5:K6"/>
    <mergeCell ref="B9:C10"/>
    <mergeCell ref="B11:C11"/>
    <mergeCell ref="B12:C13"/>
    <mergeCell ref="B14:C15"/>
    <mergeCell ref="J8:K10"/>
    <mergeCell ref="D8:I8"/>
    <mergeCell ref="D9:I10"/>
    <mergeCell ref="D11:I11"/>
    <mergeCell ref="D12:I13"/>
    <mergeCell ref="B8:C8"/>
    <mergeCell ref="D14:I15"/>
    <mergeCell ref="J11:K15"/>
    <mergeCell ref="B17:C17"/>
    <mergeCell ref="J17:K19"/>
    <mergeCell ref="D17:I17"/>
    <mergeCell ref="B18:C19"/>
    <mergeCell ref="D18:I19"/>
    <mergeCell ref="B26:C28"/>
    <mergeCell ref="D26:K28"/>
    <mergeCell ref="B29:C30"/>
    <mergeCell ref="D29:K30"/>
    <mergeCell ref="B20:C21"/>
    <mergeCell ref="B22:C23"/>
    <mergeCell ref="B24:C25"/>
    <mergeCell ref="D20:K21"/>
    <mergeCell ref="D22:K23"/>
    <mergeCell ref="D24:K25"/>
  </mergeCells>
  <phoneticPr fontId="2"/>
  <dataValidations count="1">
    <dataValidation imeMode="halfKatakana" allowBlank="1" showInputMessage="1" showErrorMessage="1" sqref="D11:I11 D8:I8 D17:I17" xr:uid="{3E0C1C5D-EBAA-4EF3-8014-766E9B181916}"/>
  </dataValidations>
  <pageMargins left="0.7" right="0.7" top="0.75" bottom="0.75" header="0.3" footer="0.3"/>
  <pageSetup paperSize="9" scale="74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503DF5A-BD92-4ED6-9F78-9831E78850FB}">
          <x14:formula1>
            <xm:f>加盟校情報!$F$3:$F$53</xm:f>
          </x14:formula1>
          <xm:sqref>D5:K6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59929-3B08-44E0-B6DB-33D2C0BC1DE0}">
  <dimension ref="A1:AD34"/>
  <sheetViews>
    <sheetView showGridLines="0" view="pageBreakPreview" zoomScale="84" zoomScaleNormal="75" workbookViewId="0">
      <selection activeCell="B16" sqref="B16"/>
    </sheetView>
  </sheetViews>
  <sheetFormatPr defaultColWidth="8.875" defaultRowHeight="18.75"/>
  <cols>
    <col min="2" max="2" width="14.625" customWidth="1"/>
    <col min="3" max="3" width="6.375" customWidth="1"/>
    <col min="5" max="5" width="17.5" customWidth="1"/>
    <col min="6" max="6" width="15.625" customWidth="1"/>
    <col min="7" max="7" width="6.875" style="8" customWidth="1"/>
    <col min="8" max="8" width="0" hidden="1" customWidth="1"/>
    <col min="9" max="9" width="11.875" customWidth="1"/>
    <col min="12" max="12" width="8.5" customWidth="1"/>
    <col min="13" max="26" width="8.5" hidden="1" customWidth="1"/>
    <col min="27" max="27" width="25.625" hidden="1" customWidth="1"/>
    <col min="28" max="28" width="8.375" hidden="1" customWidth="1"/>
    <col min="29" max="29" width="33.375" hidden="1" customWidth="1"/>
    <col min="30" max="30" width="8.5" hidden="1" customWidth="1"/>
  </cols>
  <sheetData>
    <row r="1" spans="1:29">
      <c r="A1" s="57" t="str">
        <f>IF(大会情報!B3="","",CONCATENATE(大会情報!B3," チームエントリー用紙"))</f>
        <v>秩父宮賜杯第55回全日本大学駅伝対校選手権大会九州地区選考会 チームエントリー用紙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29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4" spans="1:29">
      <c r="B4" s="56" t="s">
        <v>1</v>
      </c>
      <c r="C4" s="56"/>
      <c r="D4" s="58" t="str">
        <f>IF(基本登録情報!D5="","",基本登録情報!D5)</f>
        <v/>
      </c>
      <c r="E4" s="58"/>
      <c r="F4" s="58"/>
    </row>
    <row r="5" spans="1:29">
      <c r="B5" s="56" t="s">
        <v>1166</v>
      </c>
      <c r="C5" s="56"/>
      <c r="D5" s="58" t="str">
        <f>IF(基本登録情報!D9="","",基本登録情報!D9)</f>
        <v/>
      </c>
      <c r="E5" s="58"/>
      <c r="F5" s="58"/>
      <c r="G5" s="8" t="s">
        <v>1169</v>
      </c>
    </row>
    <row r="6" spans="1:29">
      <c r="B6" s="56" t="s">
        <v>1373</v>
      </c>
      <c r="C6" s="56"/>
      <c r="D6" s="58" t="str">
        <f>IF(基本登録情報!D12="","",基本登録情報!D12)</f>
        <v/>
      </c>
      <c r="E6" s="58"/>
      <c r="F6" s="58"/>
      <c r="G6" s="8" t="s">
        <v>1169</v>
      </c>
      <c r="I6" t="s">
        <v>1172</v>
      </c>
      <c r="J6" s="58" t="str">
        <f>IF(基本登録情報!D14="","",基本登録情報!D14)</f>
        <v/>
      </c>
      <c r="K6" s="58"/>
      <c r="L6" s="58"/>
    </row>
    <row r="7" spans="1:29">
      <c r="B7" s="56" t="s">
        <v>1374</v>
      </c>
      <c r="C7" s="56"/>
      <c r="D7" s="58" t="str">
        <f>IF(基本登録情報!D18="","",基本登録情報!D18)</f>
        <v/>
      </c>
      <c r="E7" s="58"/>
      <c r="F7" s="58"/>
      <c r="G7" s="8" t="s">
        <v>1169</v>
      </c>
      <c r="I7" t="s">
        <v>1172</v>
      </c>
      <c r="J7" s="59" t="str">
        <f>IF(基本登録情報!D20="","",基本登録情報!D20)</f>
        <v/>
      </c>
      <c r="K7" s="59"/>
      <c r="L7" s="59"/>
    </row>
    <row r="8" spans="1:29">
      <c r="I8" t="s">
        <v>1173</v>
      </c>
      <c r="J8" s="59" t="str">
        <f>IF(基本登録情報!D22="","",基本登録情報!D22)</f>
        <v/>
      </c>
      <c r="K8" s="59"/>
      <c r="L8" s="59"/>
    </row>
    <row r="10" spans="1:29">
      <c r="B10" s="55" t="s">
        <v>1375</v>
      </c>
      <c r="C10" s="60" t="str">
        <f>IFERROR(HLOOKUP(1,AA13:AZ14,2,FALSE),"")</f>
        <v/>
      </c>
      <c r="D10" s="60"/>
      <c r="E10" s="60"/>
      <c r="F10" s="60"/>
      <c r="G10" s="60"/>
      <c r="H10" s="60"/>
      <c r="I10" s="60"/>
      <c r="J10" s="60"/>
      <c r="K10" s="60"/>
      <c r="AA10" t="s">
        <v>1375</v>
      </c>
    </row>
    <row r="11" spans="1:29">
      <c r="B11" s="55"/>
      <c r="C11" s="60"/>
      <c r="D11" s="60"/>
      <c r="E11" s="60"/>
      <c r="F11" s="60"/>
      <c r="G11" s="60"/>
      <c r="H11" s="60"/>
      <c r="I11" s="60"/>
      <c r="J11" s="60"/>
      <c r="K11" s="60"/>
    </row>
    <row r="12" spans="1:29" ht="19.5" thickBot="1">
      <c r="N12" t="s">
        <v>1433</v>
      </c>
      <c r="AA12" t="s">
        <v>1437</v>
      </c>
      <c r="AC12" t="s">
        <v>1439</v>
      </c>
    </row>
    <row r="13" spans="1:29">
      <c r="C13" s="4" t="s">
        <v>1376</v>
      </c>
      <c r="D13" s="4" t="s">
        <v>1377</v>
      </c>
      <c r="E13" s="4" t="s">
        <v>1378</v>
      </c>
      <c r="F13" s="4" t="s">
        <v>1379</v>
      </c>
      <c r="G13" s="9" t="s">
        <v>1380</v>
      </c>
      <c r="H13" s="6" t="s">
        <v>1381</v>
      </c>
      <c r="I13" s="4" t="s">
        <v>1424</v>
      </c>
      <c r="N13" s="13"/>
      <c r="AA13" s="5">
        <f>SUM(AA15:AA34)</f>
        <v>0</v>
      </c>
      <c r="AC13" s="5">
        <f>IF(SUM(AC15:AC34)&gt;0,1,0)</f>
        <v>0</v>
      </c>
    </row>
    <row r="14" spans="1:29" ht="19.5" thickBot="1">
      <c r="C14" s="4" t="s">
        <v>1382</v>
      </c>
      <c r="D14" s="4">
        <v>0</v>
      </c>
      <c r="E14" s="4" t="s">
        <v>1383</v>
      </c>
      <c r="F14" s="4" t="s">
        <v>1384</v>
      </c>
      <c r="G14" s="10">
        <v>4</v>
      </c>
      <c r="H14" s="6" t="s">
        <v>1385</v>
      </c>
      <c r="I14" s="4"/>
      <c r="N14" s="14" t="s">
        <v>1425</v>
      </c>
      <c r="P14" s="54" t="s">
        <v>1435</v>
      </c>
      <c r="Q14" s="54"/>
      <c r="R14" s="54"/>
      <c r="S14" s="54"/>
      <c r="T14" s="15"/>
      <c r="U14" s="54" t="s">
        <v>1436</v>
      </c>
      <c r="V14" s="54"/>
      <c r="W14" s="54"/>
      <c r="X14" s="54"/>
      <c r="AA14" s="5" t="s">
        <v>1438</v>
      </c>
      <c r="AC14" s="5" t="s">
        <v>1440</v>
      </c>
    </row>
    <row r="15" spans="1:29" ht="30" customHeight="1">
      <c r="C15" s="5">
        <v>1</v>
      </c>
      <c r="D15" s="12"/>
      <c r="E15" s="44" t="str">
        <f>IF(D15="","",VLOOKUP(D15,'登録情報(男子）'!$C$3:$L$2001,2,FALSE))</f>
        <v/>
      </c>
      <c r="F15" s="44" t="str">
        <f>IF(D15="","",VLOOKUP(D15,'登録情報(男子）'!$C$3:$L$2001,3,FALSE))</f>
        <v/>
      </c>
      <c r="G15" s="45" t="str">
        <f>IF(D15="","",VLOOKUP(D15,'登録情報(男子）'!$C$3:$L$2001,6,FALSE))</f>
        <v/>
      </c>
      <c r="H15" s="46" t="str">
        <f>IF(D15="","",VLOOKUP(D15,'登録情報(男子）'!$C$3:$L$2001,7,FALSE))</f>
        <v/>
      </c>
      <c r="I15" s="12"/>
      <c r="P15" s="5" t="str">
        <f>IF(Q15="","",RANK(Q15,$Q$15:$Q$34,1))</f>
        <v/>
      </c>
      <c r="Q15" s="5" t="str">
        <f>IF(D15="","",IF(I15="",D15,""))</f>
        <v/>
      </c>
      <c r="R15" s="5">
        <v>1</v>
      </c>
      <c r="S15" s="5" t="str">
        <f>IFERROR(VLOOKUP(R15,$P$15:$Q$34,2,FALSE),"")</f>
        <v/>
      </c>
      <c r="U15" s="5" t="str">
        <f>IF(V15="","",RANK(V15,$V$15:$V$34,1))</f>
        <v/>
      </c>
      <c r="V15" s="5" t="str">
        <f>IF(D15="","",IF(I15="","",D15))</f>
        <v/>
      </c>
      <c r="W15" s="5">
        <v>1</v>
      </c>
      <c r="X15" s="5" t="str">
        <f>IFERROR(VLOOKUP(W15,$U$15:$V$34,2,FALSE),"")</f>
        <v/>
      </c>
      <c r="AA15" s="5">
        <f>COUNTIF(D16:D34,D15)</f>
        <v>0</v>
      </c>
      <c r="AC15" s="5" t="str">
        <f>IF(D15="","",IF(基本登録情報!$D$5=VLOOKUP(D15,'登録情報(男子）'!$C$3:$M$2034,11,FALSE),0,1))</f>
        <v/>
      </c>
    </row>
    <row r="16" spans="1:29" ht="30" customHeight="1">
      <c r="C16" s="5">
        <v>2</v>
      </c>
      <c r="D16" s="12"/>
      <c r="E16" s="44" t="str">
        <f>IF(D16="","",VLOOKUP(D16,'登録情報(男子）'!$C$3:$L$2001,2,FALSE))</f>
        <v/>
      </c>
      <c r="F16" s="44" t="str">
        <f>IF(D16="","",VLOOKUP(D16,'登録情報(男子）'!$C$3:$L$2001,3,FALSE))</f>
        <v/>
      </c>
      <c r="G16" s="45" t="str">
        <f>IF(D16="","",VLOOKUP(D16,'登録情報(男子）'!$C$3:$L$2001,6,FALSE))</f>
        <v/>
      </c>
      <c r="H16" s="46" t="str">
        <f>IF(D16="","",VLOOKUP(D16,'登録情報(男子）'!$C$3:$L$2001,7,FALSE))</f>
        <v/>
      </c>
      <c r="I16" s="12"/>
      <c r="P16" s="5" t="str">
        <f t="shared" ref="P16:P34" si="0">IF(Q16="","",RANK(Q16,$Q$15:$Q$34,1))</f>
        <v/>
      </c>
      <c r="Q16" s="5" t="str">
        <f t="shared" ref="Q16:Q34" si="1">IF(D16="","",IF(I16="",D16,""))</f>
        <v/>
      </c>
      <c r="R16" s="5">
        <v>2</v>
      </c>
      <c r="S16" s="5" t="str">
        <f t="shared" ref="S16:S34" si="2">IFERROR(VLOOKUP(R16,$P$15:$Q$34,2,FALSE),"")</f>
        <v/>
      </c>
      <c r="U16" s="5" t="str">
        <f t="shared" ref="U16:U34" si="3">IF(V16="","",RANK(V16,$V$15:$V$34,1))</f>
        <v/>
      </c>
      <c r="V16" s="5" t="str">
        <f t="shared" ref="V16:V34" si="4">IF(D16="","",IF(I16="","",D16))</f>
        <v/>
      </c>
      <c r="W16" s="5">
        <v>2</v>
      </c>
      <c r="X16" s="5" t="str">
        <f t="shared" ref="X16:X34" si="5">IFERROR(VLOOKUP(W16,$U$15:$V$34,2,FALSE),"")</f>
        <v/>
      </c>
      <c r="AA16" s="5">
        <f t="shared" ref="AA16:AA34" si="6">COUNTIF(D17:D35,D16)</f>
        <v>0</v>
      </c>
      <c r="AC16" s="5" t="str">
        <f>IF(D16="","",IF(基本登録情報!$D$5=VLOOKUP(D16,'登録情報(男子）'!$C$3:$M$2034,11,FALSE),0,1))</f>
        <v/>
      </c>
    </row>
    <row r="17" spans="3:29" ht="30" customHeight="1">
      <c r="C17" s="5">
        <v>3</v>
      </c>
      <c r="D17" s="12"/>
      <c r="E17" s="44" t="str">
        <f>IF(D17="","",VLOOKUP(D17,'登録情報(男子）'!$C$3:$L$2001,2,FALSE))</f>
        <v/>
      </c>
      <c r="F17" s="44" t="str">
        <f>IF(D17="","",VLOOKUP(D17,'登録情報(男子）'!$C$3:$L$2001,3,FALSE))</f>
        <v/>
      </c>
      <c r="G17" s="45" t="str">
        <f>IF(D17="","",VLOOKUP(D17,'登録情報(男子）'!$C$3:$L$2001,6,FALSE))</f>
        <v/>
      </c>
      <c r="H17" s="46" t="str">
        <f>IF(D17="","",VLOOKUP(D17,'登録情報(男子）'!$C$3:$L$2001,7,FALSE))</f>
        <v/>
      </c>
      <c r="I17" s="12"/>
      <c r="P17" s="5" t="str">
        <f t="shared" si="0"/>
        <v/>
      </c>
      <c r="Q17" s="5" t="str">
        <f t="shared" si="1"/>
        <v/>
      </c>
      <c r="R17" s="5">
        <v>3</v>
      </c>
      <c r="S17" s="5" t="str">
        <f t="shared" si="2"/>
        <v/>
      </c>
      <c r="U17" s="5" t="str">
        <f t="shared" si="3"/>
        <v/>
      </c>
      <c r="V17" s="5" t="str">
        <f t="shared" si="4"/>
        <v/>
      </c>
      <c r="W17" s="5">
        <v>3</v>
      </c>
      <c r="X17" s="5" t="str">
        <f t="shared" si="5"/>
        <v/>
      </c>
      <c r="AA17" s="5">
        <f t="shared" si="6"/>
        <v>0</v>
      </c>
      <c r="AC17" s="5" t="str">
        <f>IF(D17="","",IF(基本登録情報!$D$5=VLOOKUP(D17,'登録情報(男子）'!$C$3:$M$2034,11,FALSE),0,1))</f>
        <v/>
      </c>
    </row>
    <row r="18" spans="3:29" ht="30" customHeight="1">
      <c r="C18" s="5">
        <v>4</v>
      </c>
      <c r="D18" s="12"/>
      <c r="E18" s="44" t="str">
        <f>IF(D18="","",VLOOKUP(D18,'登録情報(男子）'!$C$3:$L$2001,2,FALSE))</f>
        <v/>
      </c>
      <c r="F18" s="44" t="str">
        <f>IF(D18="","",VLOOKUP(D18,'登録情報(男子）'!$C$3:$L$2001,3,FALSE))</f>
        <v/>
      </c>
      <c r="G18" s="45" t="str">
        <f>IF(D18="","",VLOOKUP(D18,'登録情報(男子）'!$C$3:$L$2001,6,FALSE))</f>
        <v/>
      </c>
      <c r="H18" s="46" t="str">
        <f>IF(D18="","",VLOOKUP(D18,'登録情報(男子）'!$C$3:$L$2001,7,FALSE))</f>
        <v/>
      </c>
      <c r="I18" s="12"/>
      <c r="P18" s="5" t="str">
        <f t="shared" si="0"/>
        <v/>
      </c>
      <c r="Q18" s="5" t="str">
        <f t="shared" si="1"/>
        <v/>
      </c>
      <c r="R18" s="5">
        <v>4</v>
      </c>
      <c r="S18" s="5" t="str">
        <f t="shared" si="2"/>
        <v/>
      </c>
      <c r="U18" s="5" t="str">
        <f t="shared" si="3"/>
        <v/>
      </c>
      <c r="V18" s="5" t="str">
        <f t="shared" si="4"/>
        <v/>
      </c>
      <c r="W18" s="5">
        <v>4</v>
      </c>
      <c r="X18" s="5" t="str">
        <f>IFERROR(VLOOKUP(W18,$U$15:$V$34,2,FALSE),"")</f>
        <v/>
      </c>
      <c r="AA18" s="5">
        <f t="shared" si="6"/>
        <v>0</v>
      </c>
      <c r="AC18" s="5" t="str">
        <f>IF(D18="","",IF(基本登録情報!$D$5=VLOOKUP(D18,'登録情報(男子）'!$C$3:$M$2034,11,FALSE),0,1))</f>
        <v/>
      </c>
    </row>
    <row r="19" spans="3:29" ht="30" customHeight="1">
      <c r="C19" s="5">
        <v>5</v>
      </c>
      <c r="D19" s="12"/>
      <c r="E19" s="44" t="str">
        <f>IF(D19="","",VLOOKUP(D19,'登録情報(男子）'!$C$3:$L$2001,2,FALSE))</f>
        <v/>
      </c>
      <c r="F19" s="44" t="str">
        <f>IF(D19="","",VLOOKUP(D19,'登録情報(男子）'!$C$3:$L$2001,3,FALSE))</f>
        <v/>
      </c>
      <c r="G19" s="45" t="str">
        <f>IF(D19="","",VLOOKUP(D19,'登録情報(男子）'!$C$3:$L$2001,6,FALSE))</f>
        <v/>
      </c>
      <c r="H19" s="46" t="str">
        <f>IF(D19="","",VLOOKUP(D19,'登録情報(男子）'!$C$3:$L$2001,7,FALSE))</f>
        <v/>
      </c>
      <c r="I19" s="12"/>
      <c r="P19" s="5" t="str">
        <f t="shared" si="0"/>
        <v/>
      </c>
      <c r="Q19" s="5" t="str">
        <f t="shared" si="1"/>
        <v/>
      </c>
      <c r="R19" s="5">
        <v>5</v>
      </c>
      <c r="S19" s="5" t="str">
        <f t="shared" si="2"/>
        <v/>
      </c>
      <c r="U19" s="5" t="str">
        <f t="shared" si="3"/>
        <v/>
      </c>
      <c r="V19" s="5" t="str">
        <f t="shared" si="4"/>
        <v/>
      </c>
      <c r="W19" s="5">
        <v>5</v>
      </c>
      <c r="X19" s="5" t="str">
        <f t="shared" si="5"/>
        <v/>
      </c>
      <c r="AA19" s="5">
        <f t="shared" si="6"/>
        <v>0</v>
      </c>
      <c r="AC19" s="5" t="str">
        <f>IF(D19="","",IF(基本登録情報!$D$5=VLOOKUP(D19,'登録情報(男子）'!$C$3:$M$2034,11,FALSE),0,1))</f>
        <v/>
      </c>
    </row>
    <row r="20" spans="3:29" ht="30" customHeight="1">
      <c r="C20" s="5">
        <v>6</v>
      </c>
      <c r="D20" s="12"/>
      <c r="E20" s="44" t="str">
        <f>IF(D20="","",VLOOKUP(D20,'登録情報(男子）'!$C$3:$L$2001,2,FALSE))</f>
        <v/>
      </c>
      <c r="F20" s="44" t="str">
        <f>IF(D20="","",VLOOKUP(D20,'登録情報(男子）'!$C$3:$L$2001,3,FALSE))</f>
        <v/>
      </c>
      <c r="G20" s="45" t="str">
        <f>IF(D20="","",VLOOKUP(D20,'登録情報(男子）'!$C$3:$L$2001,6,FALSE))</f>
        <v/>
      </c>
      <c r="H20" s="46" t="str">
        <f>IF(D20="","",VLOOKUP(D20,'登録情報(男子）'!$C$3:$L$2001,7,FALSE))</f>
        <v/>
      </c>
      <c r="I20" s="12"/>
      <c r="P20" s="5" t="str">
        <f t="shared" si="0"/>
        <v/>
      </c>
      <c r="Q20" s="5" t="str">
        <f t="shared" si="1"/>
        <v/>
      </c>
      <c r="R20" s="5">
        <v>6</v>
      </c>
      <c r="S20" s="5" t="str">
        <f t="shared" si="2"/>
        <v/>
      </c>
      <c r="U20" s="5" t="str">
        <f t="shared" si="3"/>
        <v/>
      </c>
      <c r="V20" s="5" t="str">
        <f t="shared" si="4"/>
        <v/>
      </c>
      <c r="W20" s="5">
        <v>6</v>
      </c>
      <c r="X20" s="5" t="str">
        <f t="shared" si="5"/>
        <v/>
      </c>
      <c r="AA20" s="5">
        <f t="shared" si="6"/>
        <v>0</v>
      </c>
      <c r="AC20" s="5" t="str">
        <f>IF(D20="","",IF(基本登録情報!$D$5=VLOOKUP(D20,'登録情報(男子）'!$C$3:$M$2034,11,FALSE),0,1))</f>
        <v/>
      </c>
    </row>
    <row r="21" spans="3:29" ht="30" customHeight="1">
      <c r="C21" s="5">
        <v>7</v>
      </c>
      <c r="D21" s="12"/>
      <c r="E21" s="44" t="str">
        <f>IF(D21="","",VLOOKUP(D21,'登録情報(男子）'!$C$3:$L$2001,2,FALSE))</f>
        <v/>
      </c>
      <c r="F21" s="44" t="str">
        <f>IF(D21="","",VLOOKUP(D21,'登録情報(男子）'!$C$3:$L$2001,3,FALSE))</f>
        <v/>
      </c>
      <c r="G21" s="45" t="str">
        <f>IF(D21="","",VLOOKUP(D21,'登録情報(男子）'!$C$3:$L$2001,6,FALSE))</f>
        <v/>
      </c>
      <c r="H21" s="46" t="str">
        <f>IF(D21="","",VLOOKUP(D21,'登録情報(男子）'!$C$3:$L$2001,7,FALSE))</f>
        <v/>
      </c>
      <c r="I21" s="12"/>
      <c r="P21" s="5" t="str">
        <f t="shared" si="0"/>
        <v/>
      </c>
      <c r="Q21" s="5" t="str">
        <f t="shared" si="1"/>
        <v/>
      </c>
      <c r="R21" s="5">
        <v>7</v>
      </c>
      <c r="S21" s="5" t="str">
        <f t="shared" si="2"/>
        <v/>
      </c>
      <c r="U21" s="5" t="str">
        <f t="shared" si="3"/>
        <v/>
      </c>
      <c r="V21" s="5" t="str">
        <f t="shared" si="4"/>
        <v/>
      </c>
      <c r="W21" s="5">
        <v>7</v>
      </c>
      <c r="X21" s="5" t="str">
        <f t="shared" si="5"/>
        <v/>
      </c>
      <c r="AA21" s="5">
        <f t="shared" si="6"/>
        <v>0</v>
      </c>
      <c r="AC21" s="5" t="str">
        <f>IF(D21="","",IF(基本登録情報!$D$5=VLOOKUP(D21,'登録情報(男子）'!$C$3:$M$2034,11,FALSE),0,1))</f>
        <v/>
      </c>
    </row>
    <row r="22" spans="3:29" ht="30" customHeight="1">
      <c r="C22" s="5">
        <v>8</v>
      </c>
      <c r="D22" s="12"/>
      <c r="E22" s="44" t="str">
        <f>IF(D22="","",VLOOKUP(D22,'登録情報(男子）'!$C$3:$L$2001,2,FALSE))</f>
        <v/>
      </c>
      <c r="F22" s="44" t="str">
        <f>IF(D22="","",VLOOKUP(D22,'登録情報(男子）'!$C$3:$L$2001,3,FALSE))</f>
        <v/>
      </c>
      <c r="G22" s="45" t="str">
        <f>IF(D22="","",VLOOKUP(D22,'登録情報(男子）'!$C$3:$L$2001,6,FALSE))</f>
        <v/>
      </c>
      <c r="H22" s="46" t="str">
        <f>IF(D22="","",VLOOKUP(D22,'登録情報(男子）'!$C$3:$L$2001,7,FALSE))</f>
        <v/>
      </c>
      <c r="I22" s="12"/>
      <c r="P22" s="5" t="str">
        <f t="shared" si="0"/>
        <v/>
      </c>
      <c r="Q22" s="5" t="str">
        <f t="shared" si="1"/>
        <v/>
      </c>
      <c r="R22" s="5">
        <v>8</v>
      </c>
      <c r="S22" s="5" t="str">
        <f t="shared" si="2"/>
        <v/>
      </c>
      <c r="U22" s="5" t="str">
        <f t="shared" si="3"/>
        <v/>
      </c>
      <c r="V22" s="5" t="str">
        <f t="shared" si="4"/>
        <v/>
      </c>
      <c r="W22" s="5">
        <v>8</v>
      </c>
      <c r="X22" s="5" t="str">
        <f t="shared" si="5"/>
        <v/>
      </c>
      <c r="AA22" s="5">
        <f t="shared" si="6"/>
        <v>0</v>
      </c>
      <c r="AC22" s="5" t="str">
        <f>IF(D22="","",IF(基本登録情報!$D$5=VLOOKUP(D22,'登録情報(男子）'!$C$3:$M$2034,11,FALSE),0,1))</f>
        <v/>
      </c>
    </row>
    <row r="23" spans="3:29" ht="30" customHeight="1">
      <c r="C23" s="5">
        <v>9</v>
      </c>
      <c r="D23" s="12"/>
      <c r="E23" s="44" t="str">
        <f>IF(D23="","",VLOOKUP(D23,'登録情報(男子）'!$C$3:$L$2001,2,FALSE))</f>
        <v/>
      </c>
      <c r="F23" s="44" t="str">
        <f>IF(D23="","",VLOOKUP(D23,'登録情報(男子）'!$C$3:$L$2001,3,FALSE))</f>
        <v/>
      </c>
      <c r="G23" s="45" t="str">
        <f>IF(D23="","",VLOOKUP(D23,'登録情報(男子）'!$C$3:$L$2001,6,FALSE))</f>
        <v/>
      </c>
      <c r="H23" s="46" t="str">
        <f>IF(D23="","",VLOOKUP(D23,'登録情報(男子）'!$C$3:$L$2001,7,FALSE))</f>
        <v/>
      </c>
      <c r="I23" s="12"/>
      <c r="P23" s="5" t="str">
        <f t="shared" si="0"/>
        <v/>
      </c>
      <c r="Q23" s="5" t="str">
        <f t="shared" si="1"/>
        <v/>
      </c>
      <c r="R23" s="5">
        <v>9</v>
      </c>
      <c r="S23" s="5" t="str">
        <f t="shared" si="2"/>
        <v/>
      </c>
      <c r="U23" s="5" t="str">
        <f t="shared" si="3"/>
        <v/>
      </c>
      <c r="V23" s="5" t="str">
        <f t="shared" si="4"/>
        <v/>
      </c>
      <c r="W23" s="5">
        <v>9</v>
      </c>
      <c r="X23" s="5" t="str">
        <f t="shared" si="5"/>
        <v/>
      </c>
      <c r="AA23" s="5">
        <f t="shared" si="6"/>
        <v>0</v>
      </c>
      <c r="AC23" s="5" t="str">
        <f>IF(D23="","",IF(基本登録情報!$D$5=VLOOKUP(D23,'登録情報(男子）'!$C$3:$M$2034,11,FALSE),0,1))</f>
        <v/>
      </c>
    </row>
    <row r="24" spans="3:29" ht="30" customHeight="1">
      <c r="C24" s="5">
        <v>10</v>
      </c>
      <c r="D24" s="12"/>
      <c r="E24" s="44" t="str">
        <f>IF(D24="","",VLOOKUP(D24,'登録情報(男子）'!$C$3:$L$2001,2,FALSE))</f>
        <v/>
      </c>
      <c r="F24" s="44" t="str">
        <f>IF(D24="","",VLOOKUP(D24,'登録情報(男子）'!$C$3:$L$2001,3,FALSE))</f>
        <v/>
      </c>
      <c r="G24" s="45" t="str">
        <f>IF(D24="","",VLOOKUP(D24,'登録情報(男子）'!$C$3:$L$2001,6,FALSE))</f>
        <v/>
      </c>
      <c r="H24" s="46" t="str">
        <f>IF(D24="","",VLOOKUP(D24,'登録情報(男子）'!$C$3:$L$2001,7,FALSE))</f>
        <v/>
      </c>
      <c r="I24" s="12"/>
      <c r="P24" s="5" t="str">
        <f t="shared" si="0"/>
        <v/>
      </c>
      <c r="Q24" s="5" t="str">
        <f t="shared" si="1"/>
        <v/>
      </c>
      <c r="R24" s="5">
        <v>10</v>
      </c>
      <c r="S24" s="5" t="str">
        <f t="shared" si="2"/>
        <v/>
      </c>
      <c r="U24" s="5" t="str">
        <f t="shared" si="3"/>
        <v/>
      </c>
      <c r="V24" s="5" t="str">
        <f t="shared" si="4"/>
        <v/>
      </c>
      <c r="W24" s="5">
        <v>10</v>
      </c>
      <c r="X24" s="5" t="str">
        <f t="shared" si="5"/>
        <v/>
      </c>
      <c r="AA24" s="5">
        <f t="shared" si="6"/>
        <v>0</v>
      </c>
      <c r="AC24" s="5" t="str">
        <f>IF(D24="","",IF(基本登録情報!$D$5=VLOOKUP(D24,'登録情報(男子）'!$C$3:$M$2034,11,FALSE),0,1))</f>
        <v/>
      </c>
    </row>
    <row r="25" spans="3:29" ht="30" customHeight="1">
      <c r="C25" s="5">
        <v>11</v>
      </c>
      <c r="D25" s="12"/>
      <c r="E25" s="44" t="str">
        <f>IF(D25="","",VLOOKUP(D25,'登録情報(男子）'!$C$3:$L$2001,2,FALSE))</f>
        <v/>
      </c>
      <c r="F25" s="44" t="str">
        <f>IF(D25="","",VLOOKUP(D25,'登録情報(男子）'!$C$3:$L$2001,3,FALSE))</f>
        <v/>
      </c>
      <c r="G25" s="45" t="str">
        <f>IF(D25="","",VLOOKUP(D25,'登録情報(男子）'!$C$3:$L$2001,6,FALSE))</f>
        <v/>
      </c>
      <c r="H25" s="46" t="str">
        <f>IF(D25="","",VLOOKUP(D25,'登録情報(男子）'!$C$3:$L$2001,7,FALSE))</f>
        <v/>
      </c>
      <c r="I25" s="12"/>
      <c r="P25" s="5" t="str">
        <f t="shared" si="0"/>
        <v/>
      </c>
      <c r="Q25" s="5" t="str">
        <f t="shared" si="1"/>
        <v/>
      </c>
      <c r="R25" s="5">
        <v>11</v>
      </c>
      <c r="S25" s="5" t="str">
        <f t="shared" si="2"/>
        <v/>
      </c>
      <c r="U25" s="5" t="str">
        <f t="shared" si="3"/>
        <v/>
      </c>
      <c r="V25" s="5" t="str">
        <f t="shared" si="4"/>
        <v/>
      </c>
      <c r="W25" s="5">
        <v>11</v>
      </c>
      <c r="X25" s="5" t="str">
        <f t="shared" si="5"/>
        <v/>
      </c>
      <c r="AA25" s="5">
        <f t="shared" si="6"/>
        <v>0</v>
      </c>
      <c r="AC25" s="5" t="str">
        <f>IF(D25="","",IF(基本登録情報!$D$5=VLOOKUP(D25,'登録情報(男子）'!$C$3:$M$2034,11,FALSE),0,1))</f>
        <v/>
      </c>
    </row>
    <row r="26" spans="3:29" ht="30" customHeight="1">
      <c r="C26" s="5">
        <v>12</v>
      </c>
      <c r="D26" s="12"/>
      <c r="E26" s="44" t="str">
        <f>IF(D26="","",VLOOKUP(D26,'登録情報(男子）'!$C$3:$L$2001,2,FALSE))</f>
        <v/>
      </c>
      <c r="F26" s="44" t="str">
        <f>IF(D26="","",VLOOKUP(D26,'登録情報(男子）'!$C$3:$L$2001,3,FALSE))</f>
        <v/>
      </c>
      <c r="G26" s="45" t="str">
        <f>IF(D26="","",VLOOKUP(D26,'登録情報(男子）'!$C$3:$L$2001,6,FALSE))</f>
        <v/>
      </c>
      <c r="H26" s="46" t="str">
        <f>IF(D26="","",VLOOKUP(D26,'登録情報(男子）'!$C$3:$L$2001,7,FALSE))</f>
        <v/>
      </c>
      <c r="I26" s="12"/>
      <c r="P26" s="5" t="str">
        <f t="shared" si="0"/>
        <v/>
      </c>
      <c r="Q26" s="5" t="str">
        <f t="shared" si="1"/>
        <v/>
      </c>
      <c r="R26" s="5">
        <v>12</v>
      </c>
      <c r="S26" s="5" t="str">
        <f t="shared" si="2"/>
        <v/>
      </c>
      <c r="U26" s="5" t="str">
        <f t="shared" si="3"/>
        <v/>
      </c>
      <c r="V26" s="5" t="str">
        <f t="shared" si="4"/>
        <v/>
      </c>
      <c r="W26" s="5">
        <v>12</v>
      </c>
      <c r="X26" s="5" t="str">
        <f t="shared" si="5"/>
        <v/>
      </c>
      <c r="AA26" s="5">
        <f t="shared" si="6"/>
        <v>0</v>
      </c>
      <c r="AC26" s="5" t="str">
        <f>IF(D26="","",IF(基本登録情報!$D$5=VLOOKUP(D26,'登録情報(男子）'!$C$3:$M$2034,11,FALSE),0,1))</f>
        <v/>
      </c>
    </row>
    <row r="27" spans="3:29" ht="30" customHeight="1">
      <c r="C27" s="5">
        <v>13</v>
      </c>
      <c r="D27" s="12"/>
      <c r="E27" s="44" t="str">
        <f>IF(D27="","",VLOOKUP(D27,'登録情報(男子）'!$C$3:$L$2001,2,FALSE))</f>
        <v/>
      </c>
      <c r="F27" s="44" t="str">
        <f>IF(D27="","",VLOOKUP(D27,'登録情報(男子）'!$C$3:$L$2001,3,FALSE))</f>
        <v/>
      </c>
      <c r="G27" s="45" t="str">
        <f>IF(D27="","",VLOOKUP(D27,'登録情報(男子）'!$C$3:$L$2001,6,FALSE))</f>
        <v/>
      </c>
      <c r="H27" s="46" t="str">
        <f>IF(D27="","",VLOOKUP(D27,'登録情報(男子）'!$C$3:$L$2001,7,FALSE))</f>
        <v/>
      </c>
      <c r="I27" s="12"/>
      <c r="P27" s="5" t="str">
        <f t="shared" si="0"/>
        <v/>
      </c>
      <c r="Q27" s="5" t="str">
        <f t="shared" si="1"/>
        <v/>
      </c>
      <c r="R27" s="5">
        <v>13</v>
      </c>
      <c r="S27" s="5" t="str">
        <f t="shared" si="2"/>
        <v/>
      </c>
      <c r="U27" s="5" t="str">
        <f t="shared" si="3"/>
        <v/>
      </c>
      <c r="V27" s="5" t="str">
        <f t="shared" si="4"/>
        <v/>
      </c>
      <c r="W27" s="5">
        <v>13</v>
      </c>
      <c r="X27" s="5" t="str">
        <f t="shared" si="5"/>
        <v/>
      </c>
      <c r="AA27" s="5">
        <f t="shared" si="6"/>
        <v>0</v>
      </c>
      <c r="AC27" s="5" t="str">
        <f>IF(D27="","",IF(基本登録情報!$D$5=VLOOKUP(D27,'登録情報(男子）'!$C$3:$M$2034,11,FALSE),0,1))</f>
        <v/>
      </c>
    </row>
    <row r="28" spans="3:29" ht="30" customHeight="1">
      <c r="C28" s="5">
        <v>14</v>
      </c>
      <c r="D28" s="12"/>
      <c r="E28" s="44" t="str">
        <f>IF(D28="","",VLOOKUP(D28,'登録情報(男子）'!$C$3:$L$2001,2,FALSE))</f>
        <v/>
      </c>
      <c r="F28" s="44" t="str">
        <f>IF(D28="","",VLOOKUP(D28,'登録情報(男子）'!$C$3:$L$2001,3,FALSE))</f>
        <v/>
      </c>
      <c r="G28" s="45" t="str">
        <f>IF(D28="","",VLOOKUP(D28,'登録情報(男子）'!$C$3:$L$2001,6,FALSE))</f>
        <v/>
      </c>
      <c r="H28" s="46" t="str">
        <f>IF(D28="","",VLOOKUP(D28,'登録情報(男子）'!$C$3:$L$2001,7,FALSE))</f>
        <v/>
      </c>
      <c r="I28" s="12"/>
      <c r="P28" s="5" t="str">
        <f t="shared" si="0"/>
        <v/>
      </c>
      <c r="Q28" s="5" t="str">
        <f t="shared" si="1"/>
        <v/>
      </c>
      <c r="R28" s="5">
        <v>14</v>
      </c>
      <c r="S28" s="5" t="str">
        <f t="shared" si="2"/>
        <v/>
      </c>
      <c r="U28" s="5" t="str">
        <f t="shared" si="3"/>
        <v/>
      </c>
      <c r="V28" s="5" t="str">
        <f t="shared" si="4"/>
        <v/>
      </c>
      <c r="W28" s="5">
        <v>14</v>
      </c>
      <c r="X28" s="5" t="str">
        <f t="shared" si="5"/>
        <v/>
      </c>
      <c r="AA28" s="5">
        <f t="shared" si="6"/>
        <v>0</v>
      </c>
      <c r="AC28" s="5" t="str">
        <f>IF(D28="","",IF(基本登録情報!$D$5=VLOOKUP(D28,'登録情報(男子）'!$C$3:$M$2034,11,FALSE),0,1))</f>
        <v/>
      </c>
    </row>
    <row r="29" spans="3:29" ht="30" customHeight="1">
      <c r="C29" s="5">
        <v>15</v>
      </c>
      <c r="D29" s="12"/>
      <c r="E29" s="44" t="str">
        <f>IF(D29="","",VLOOKUP(D29,'登録情報(男子）'!$C$3:$L$2001,2,FALSE))</f>
        <v/>
      </c>
      <c r="F29" s="44" t="str">
        <f>IF(D29="","",VLOOKUP(D29,'登録情報(男子）'!$C$3:$L$2001,3,FALSE))</f>
        <v/>
      </c>
      <c r="G29" s="45" t="str">
        <f>IF(D29="","",VLOOKUP(D29,'登録情報(男子）'!$C$3:$L$2001,6,FALSE))</f>
        <v/>
      </c>
      <c r="H29" s="46" t="str">
        <f>IF(D29="","",VLOOKUP(D29,'登録情報(男子）'!$C$3:$L$2001,7,FALSE))</f>
        <v/>
      </c>
      <c r="I29" s="12"/>
      <c r="P29" s="5" t="str">
        <f t="shared" si="0"/>
        <v/>
      </c>
      <c r="Q29" s="5" t="str">
        <f t="shared" si="1"/>
        <v/>
      </c>
      <c r="R29" s="5">
        <v>15</v>
      </c>
      <c r="S29" s="5" t="str">
        <f t="shared" si="2"/>
        <v/>
      </c>
      <c r="U29" s="5" t="str">
        <f t="shared" si="3"/>
        <v/>
      </c>
      <c r="V29" s="5" t="str">
        <f t="shared" si="4"/>
        <v/>
      </c>
      <c r="W29" s="5">
        <v>15</v>
      </c>
      <c r="X29" s="5" t="str">
        <f t="shared" si="5"/>
        <v/>
      </c>
      <c r="AA29" s="5">
        <f t="shared" si="6"/>
        <v>0</v>
      </c>
      <c r="AC29" s="5" t="str">
        <f>IF(D29="","",IF(基本登録情報!$D$5=VLOOKUP(D29,'登録情報(男子）'!$C$3:$M$2034,11,FALSE),0,1))</f>
        <v/>
      </c>
    </row>
    <row r="30" spans="3:29" ht="30" customHeight="1">
      <c r="C30" s="5">
        <v>16</v>
      </c>
      <c r="D30" s="12"/>
      <c r="E30" s="44" t="str">
        <f>IF(D30="","",VLOOKUP(D30,'登録情報(男子）'!$C$3:$L$2001,2,FALSE))</f>
        <v/>
      </c>
      <c r="F30" s="44" t="str">
        <f>IF(D30="","",VLOOKUP(D30,'登録情報(男子）'!$C$3:$L$2001,3,FALSE))</f>
        <v/>
      </c>
      <c r="G30" s="45" t="str">
        <f>IF(D30="","",VLOOKUP(D30,'登録情報(男子）'!$C$3:$L$2001,6,FALSE))</f>
        <v/>
      </c>
      <c r="H30" s="46" t="str">
        <f>IF(D30="","",VLOOKUP(D30,'登録情報(男子）'!$C$3:$L$2001,7,FALSE))</f>
        <v/>
      </c>
      <c r="I30" s="12"/>
      <c r="P30" s="5" t="str">
        <f t="shared" si="0"/>
        <v/>
      </c>
      <c r="Q30" s="5" t="str">
        <f t="shared" si="1"/>
        <v/>
      </c>
      <c r="R30" s="5">
        <v>16</v>
      </c>
      <c r="S30" s="5" t="str">
        <f t="shared" si="2"/>
        <v/>
      </c>
      <c r="U30" s="5" t="str">
        <f t="shared" si="3"/>
        <v/>
      </c>
      <c r="V30" s="5" t="str">
        <f t="shared" si="4"/>
        <v/>
      </c>
      <c r="W30" s="5">
        <v>16</v>
      </c>
      <c r="X30" s="5" t="str">
        <f t="shared" si="5"/>
        <v/>
      </c>
      <c r="AA30" s="5">
        <f t="shared" si="6"/>
        <v>0</v>
      </c>
      <c r="AC30" s="5" t="str">
        <f>IF(D30="","",IF(基本登録情報!$D$5=VLOOKUP(D30,'登録情報(男子）'!$C$3:$M$2034,11,FALSE),0,1))</f>
        <v/>
      </c>
    </row>
    <row r="31" spans="3:29" ht="30" customHeight="1">
      <c r="C31" s="5">
        <v>17</v>
      </c>
      <c r="D31" s="12"/>
      <c r="E31" s="44" t="str">
        <f>IF(D31="","",VLOOKUP(D31,'登録情報(男子）'!$C$3:$L$2001,2,FALSE))</f>
        <v/>
      </c>
      <c r="F31" s="44" t="str">
        <f>IF(D31="","",VLOOKUP(D31,'登録情報(男子）'!$C$3:$L$2001,3,FALSE))</f>
        <v/>
      </c>
      <c r="G31" s="45" t="str">
        <f>IF(D31="","",VLOOKUP(D31,'登録情報(男子）'!$C$3:$L$2001,6,FALSE))</f>
        <v/>
      </c>
      <c r="H31" s="46" t="str">
        <f>IF(D31="","",VLOOKUP(D31,'登録情報(男子）'!$C$3:$L$2001,7,FALSE))</f>
        <v/>
      </c>
      <c r="I31" s="12"/>
      <c r="P31" s="5" t="str">
        <f t="shared" si="0"/>
        <v/>
      </c>
      <c r="Q31" s="5" t="str">
        <f t="shared" si="1"/>
        <v/>
      </c>
      <c r="R31" s="5">
        <v>17</v>
      </c>
      <c r="S31" s="5" t="str">
        <f t="shared" si="2"/>
        <v/>
      </c>
      <c r="U31" s="5" t="str">
        <f t="shared" si="3"/>
        <v/>
      </c>
      <c r="V31" s="5" t="str">
        <f t="shared" si="4"/>
        <v/>
      </c>
      <c r="W31" s="5">
        <v>17</v>
      </c>
      <c r="X31" s="5" t="str">
        <f t="shared" si="5"/>
        <v/>
      </c>
      <c r="AA31" s="5">
        <f t="shared" si="6"/>
        <v>0</v>
      </c>
      <c r="AC31" s="5" t="str">
        <f>IF(D31="","",IF(基本登録情報!$D$5=VLOOKUP(D31,'登録情報(男子）'!$C$3:$M$2034,11,FALSE),0,1))</f>
        <v/>
      </c>
    </row>
    <row r="32" spans="3:29" ht="30" customHeight="1">
      <c r="C32" s="5">
        <v>18</v>
      </c>
      <c r="D32" s="12"/>
      <c r="E32" s="44" t="str">
        <f>IF(D32="","",VLOOKUP(D32,'登録情報(男子）'!$C$3:$L$2001,2,FALSE))</f>
        <v/>
      </c>
      <c r="F32" s="44" t="str">
        <f>IF(D32="","",VLOOKUP(D32,'登録情報(男子）'!$C$3:$L$2001,3,FALSE))</f>
        <v/>
      </c>
      <c r="G32" s="45" t="str">
        <f>IF(D32="","",VLOOKUP(D32,'登録情報(男子）'!$C$3:$L$2001,6,FALSE))</f>
        <v/>
      </c>
      <c r="H32" s="46" t="str">
        <f>IF(D32="","",VLOOKUP(D32,'登録情報(男子）'!$C$3:$L$2001,7,FALSE))</f>
        <v/>
      </c>
      <c r="I32" s="12"/>
      <c r="P32" s="5" t="str">
        <f t="shared" si="0"/>
        <v/>
      </c>
      <c r="Q32" s="5" t="str">
        <f t="shared" si="1"/>
        <v/>
      </c>
      <c r="R32" s="5">
        <v>18</v>
      </c>
      <c r="S32" s="5" t="str">
        <f t="shared" si="2"/>
        <v/>
      </c>
      <c r="U32" s="5" t="str">
        <f t="shared" si="3"/>
        <v/>
      </c>
      <c r="V32" s="5" t="str">
        <f t="shared" si="4"/>
        <v/>
      </c>
      <c r="W32" s="5">
        <v>18</v>
      </c>
      <c r="X32" s="5" t="str">
        <f t="shared" si="5"/>
        <v/>
      </c>
      <c r="AA32" s="5">
        <f t="shared" si="6"/>
        <v>0</v>
      </c>
      <c r="AC32" s="5" t="str">
        <f>IF(D32="","",IF(基本登録情報!$D$5=VLOOKUP(D32,'登録情報(男子）'!$C$3:$M$2034,11,FALSE),0,1))</f>
        <v/>
      </c>
    </row>
    <row r="33" spans="3:29" ht="30" customHeight="1">
      <c r="C33" s="5">
        <v>19</v>
      </c>
      <c r="D33" s="12"/>
      <c r="E33" s="44" t="str">
        <f>IF(D33="","",VLOOKUP(D33,'登録情報(男子）'!$C$3:$L$2001,2,FALSE))</f>
        <v/>
      </c>
      <c r="F33" s="44" t="str">
        <f>IF(D33="","",VLOOKUP(D33,'登録情報(男子）'!$C$3:$L$2001,3,FALSE))</f>
        <v/>
      </c>
      <c r="G33" s="45" t="str">
        <f>IF(D33="","",VLOOKUP(D33,'登録情報(男子）'!$C$3:$L$2001,6,FALSE))</f>
        <v/>
      </c>
      <c r="H33" s="46" t="str">
        <f>IF(D33="","",VLOOKUP(D33,'登録情報(男子）'!$C$3:$L$2001,7,FALSE))</f>
        <v/>
      </c>
      <c r="I33" s="12"/>
      <c r="P33" s="5" t="str">
        <f t="shared" si="0"/>
        <v/>
      </c>
      <c r="Q33" s="5" t="str">
        <f t="shared" si="1"/>
        <v/>
      </c>
      <c r="R33" s="5">
        <v>19</v>
      </c>
      <c r="S33" s="5" t="str">
        <f t="shared" si="2"/>
        <v/>
      </c>
      <c r="U33" s="5" t="str">
        <f t="shared" si="3"/>
        <v/>
      </c>
      <c r="V33" s="5" t="str">
        <f t="shared" si="4"/>
        <v/>
      </c>
      <c r="W33" s="5">
        <v>19</v>
      </c>
      <c r="X33" s="5" t="str">
        <f t="shared" si="5"/>
        <v/>
      </c>
      <c r="AA33" s="5">
        <f t="shared" si="6"/>
        <v>0</v>
      </c>
      <c r="AC33" s="5" t="str">
        <f>IF(D33="","",IF(基本登録情報!$D$5=VLOOKUP(D33,'登録情報(男子）'!$C$3:$M$2034,11,FALSE),0,1))</f>
        <v/>
      </c>
    </row>
    <row r="34" spans="3:29" ht="30" customHeight="1">
      <c r="C34" s="5">
        <v>20</v>
      </c>
      <c r="D34" s="12"/>
      <c r="E34" s="44" t="str">
        <f>IF(D34="","",VLOOKUP(D34,'登録情報(男子）'!$C$3:$L$2001,2,FALSE))</f>
        <v/>
      </c>
      <c r="F34" s="44" t="str">
        <f>IF(D34="","",VLOOKUP(D34,'登録情報(男子）'!$C$3:$L$2001,3,FALSE))</f>
        <v/>
      </c>
      <c r="G34" s="45" t="str">
        <f>IF(D34="","",VLOOKUP(D34,'登録情報(男子）'!$C$3:$L$2001,6,FALSE))</f>
        <v/>
      </c>
      <c r="H34" s="46" t="str">
        <f>IF(D34="","",VLOOKUP(D34,'登録情報(男子）'!$C$3:$L$2001,7,FALSE))</f>
        <v/>
      </c>
      <c r="I34" s="12"/>
      <c r="P34" s="5" t="str">
        <f t="shared" si="0"/>
        <v/>
      </c>
      <c r="Q34" s="5" t="str">
        <f t="shared" si="1"/>
        <v/>
      </c>
      <c r="R34" s="5">
        <v>20</v>
      </c>
      <c r="S34" s="5" t="str">
        <f t="shared" si="2"/>
        <v/>
      </c>
      <c r="U34" s="5" t="str">
        <f t="shared" si="3"/>
        <v/>
      </c>
      <c r="V34" s="5" t="str">
        <f t="shared" si="4"/>
        <v/>
      </c>
      <c r="W34" s="5">
        <v>20</v>
      </c>
      <c r="X34" s="5" t="str">
        <f t="shared" si="5"/>
        <v/>
      </c>
      <c r="AA34" s="5">
        <f t="shared" si="6"/>
        <v>0</v>
      </c>
      <c r="AC34" s="5" t="str">
        <f>IF(D34="","",IF(基本登録情報!$D$5=VLOOKUP(D34,'登録情報(男子）'!$C$3:$M$2034,11,FALSE),0,1))</f>
        <v/>
      </c>
    </row>
  </sheetData>
  <sheetProtection algorithmName="SHA-512" hashValue="L1bs8R6xNHzcRg3M0rOLZtEreFmwZbYYjsmnVYg/OmjwjPS7GL6cJKptQv73N6nk9TpuuiNLSUdEJnzHte1KFg==" saltValue="5Wn9mvPZhekR41pXPUIO9Q==" spinCount="100000" sheet="1" objects="1" scenarios="1"/>
  <mergeCells count="16">
    <mergeCell ref="U14:X14"/>
    <mergeCell ref="B10:B11"/>
    <mergeCell ref="B4:C4"/>
    <mergeCell ref="A1:L2"/>
    <mergeCell ref="B5:C5"/>
    <mergeCell ref="B6:C6"/>
    <mergeCell ref="B7:C7"/>
    <mergeCell ref="D5:F5"/>
    <mergeCell ref="D4:F4"/>
    <mergeCell ref="D6:F6"/>
    <mergeCell ref="D7:F7"/>
    <mergeCell ref="J6:L6"/>
    <mergeCell ref="J7:L7"/>
    <mergeCell ref="J8:L8"/>
    <mergeCell ref="C10:K11"/>
    <mergeCell ref="P14:S14"/>
  </mergeCells>
  <phoneticPr fontId="2"/>
  <dataValidations count="1">
    <dataValidation type="list" allowBlank="1" showInputMessage="1" showErrorMessage="1" sqref="I15:I34" xr:uid="{BE20D02E-58B0-4552-B105-2D6F1FF9611D}">
      <formula1>$N$13:$N$14</formula1>
    </dataValidation>
  </dataValidations>
  <pageMargins left="0.7" right="0.7" top="0.75" bottom="0.75" header="0.3" footer="0.3"/>
  <pageSetup paperSize="9" scale="5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BAD81-AD31-4307-B04F-1CEF562ADA40}">
  <dimension ref="A1:AF52"/>
  <sheetViews>
    <sheetView showGridLines="0" view="pageBreakPreview" zoomScale="85" zoomScaleNormal="68" zoomScaleSheetLayoutView="85" workbookViewId="0">
      <selection activeCell="D4" sqref="D4:G4"/>
    </sheetView>
  </sheetViews>
  <sheetFormatPr defaultColWidth="8.875" defaultRowHeight="18.75"/>
  <cols>
    <col min="2" max="2" width="5.125" customWidth="1"/>
    <col min="3" max="3" width="9.625" style="8" customWidth="1"/>
    <col min="4" max="4" width="13.625" customWidth="1"/>
    <col min="5" max="5" width="12.625" customWidth="1"/>
    <col min="6" max="6" width="9" style="8"/>
    <col min="7" max="7" width="0" hidden="1" customWidth="1"/>
    <col min="8" max="8" width="3.625" style="8" customWidth="1"/>
    <col min="9" max="9" width="3.625" customWidth="1"/>
    <col min="10" max="10" width="3.625" style="8" customWidth="1"/>
    <col min="11" max="11" width="3.625" customWidth="1"/>
    <col min="12" max="12" width="3.625" style="8" customWidth="1"/>
    <col min="13" max="13" width="9" style="8"/>
    <col min="14" max="14" width="3.625" customWidth="1"/>
    <col min="15" max="15" width="3.625" style="8" customWidth="1"/>
    <col min="16" max="16" width="3.625" customWidth="1"/>
    <col min="17" max="17" width="3.625" style="8" customWidth="1"/>
    <col min="18" max="18" width="3.625" customWidth="1"/>
    <col min="19" max="19" width="26" customWidth="1"/>
    <col min="20" max="20" width="10.375" hidden="1" customWidth="1"/>
    <col min="21" max="21" width="1.875" hidden="1" customWidth="1"/>
    <col min="22" max="22" width="3.625" hidden="1" customWidth="1"/>
    <col min="23" max="23" width="8" hidden="1" customWidth="1"/>
    <col min="24" max="24" width="2.5" hidden="1" customWidth="1"/>
    <col min="25" max="25" width="25.625" hidden="1" customWidth="1"/>
    <col min="26" max="26" width="2.625" hidden="1" customWidth="1"/>
    <col min="27" max="29" width="9.375" hidden="1" customWidth="1"/>
    <col min="30" max="30" width="10.75" hidden="1" customWidth="1"/>
    <col min="31" max="31" width="18.625" hidden="1" customWidth="1"/>
    <col min="32" max="32" width="40.125" hidden="1" customWidth="1"/>
    <col min="33" max="34" width="7.25" customWidth="1"/>
  </cols>
  <sheetData>
    <row r="1" spans="1:32">
      <c r="A1" s="62" t="str">
        <f>CONCATENATE(大会情報!B3," 記録一覧用紙")</f>
        <v>秩父宮賜杯第55回全日本大学駅伝対校選手権大会九州地区選考会 記録一覧用紙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32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4" spans="1:32">
      <c r="B4" s="56" t="s">
        <v>1</v>
      </c>
      <c r="C4" s="56"/>
      <c r="D4" s="58" t="str">
        <f>IF(基本登録情報!D5="","",基本登録情報!D5)</f>
        <v/>
      </c>
      <c r="E4" s="58"/>
      <c r="F4" s="58"/>
      <c r="G4" s="58"/>
    </row>
    <row r="5" spans="1:32">
      <c r="B5" s="56" t="s">
        <v>1386</v>
      </c>
      <c r="C5" s="56"/>
      <c r="D5" s="59" t="str">
        <f>IF(基本登録情報!D9="","",基本登録情報!D9)</f>
        <v/>
      </c>
      <c r="E5" s="59"/>
      <c r="F5" s="59"/>
      <c r="G5" s="59"/>
      <c r="H5" s="8" t="s">
        <v>1169</v>
      </c>
    </row>
    <row r="6" spans="1:32">
      <c r="B6" s="56" t="s">
        <v>1373</v>
      </c>
      <c r="C6" s="56"/>
      <c r="D6" s="59" t="str">
        <f>IF(基本登録情報!D12="","",基本登録情報!D12)</f>
        <v/>
      </c>
      <c r="E6" s="59"/>
      <c r="F6" s="59"/>
      <c r="G6" s="59"/>
      <c r="H6" s="8" t="s">
        <v>1169</v>
      </c>
      <c r="J6" s="8" t="s">
        <v>1172</v>
      </c>
      <c r="M6" s="58" t="str">
        <f>IF(基本登録情報!D14="","",基本登録情報!D14)</f>
        <v/>
      </c>
      <c r="N6" s="58"/>
      <c r="O6" s="58"/>
      <c r="P6" s="58"/>
      <c r="Q6" s="58"/>
      <c r="R6" s="58"/>
    </row>
    <row r="7" spans="1:32">
      <c r="B7" s="56" t="s">
        <v>1374</v>
      </c>
      <c r="C7" s="56"/>
      <c r="D7" s="59" t="str">
        <f>IF(基本登録情報!D18="","",基本登録情報!D18)</f>
        <v/>
      </c>
      <c r="E7" s="59"/>
      <c r="F7" s="59"/>
      <c r="G7" s="59"/>
      <c r="H7" s="8" t="s">
        <v>1169</v>
      </c>
      <c r="J7" s="8" t="s">
        <v>1172</v>
      </c>
      <c r="M7" s="59" t="str">
        <f>IF(基本登録情報!D20="","",基本登録情報!D20)</f>
        <v/>
      </c>
      <c r="N7" s="59"/>
      <c r="O7" s="59"/>
      <c r="P7" s="59"/>
      <c r="Q7" s="59"/>
      <c r="R7" s="59"/>
    </row>
    <row r="8" spans="1:32">
      <c r="J8" s="8" t="s">
        <v>1173</v>
      </c>
      <c r="M8" s="59" t="str">
        <f>IF(基本登録情報!D22="","",基本登録情報!D22)</f>
        <v/>
      </c>
      <c r="N8" s="59"/>
      <c r="O8" s="59"/>
      <c r="P8" s="59"/>
      <c r="Q8" s="59"/>
      <c r="R8" s="59"/>
    </row>
    <row r="10" spans="1:32">
      <c r="B10" s="55" t="s">
        <v>1375</v>
      </c>
      <c r="C10" s="55"/>
      <c r="D10" s="63" t="str">
        <f>IFERROR(HLOOKUP(1,W15:AX16,2,FALSE),"")</f>
        <v/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W10" t="s">
        <v>1375</v>
      </c>
    </row>
    <row r="11" spans="1:32">
      <c r="B11" s="55"/>
      <c r="C11" s="55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</row>
    <row r="12" spans="1:32">
      <c r="B12" s="15"/>
      <c r="C12" s="15"/>
      <c r="D12" s="18"/>
      <c r="E12" s="18"/>
      <c r="F12" s="19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32">
      <c r="B13" s="56" t="s">
        <v>1460</v>
      </c>
      <c r="C13" s="56"/>
      <c r="D13" s="56"/>
      <c r="E13" s="18"/>
      <c r="F13" s="19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32">
      <c r="W14" t="s">
        <v>1429</v>
      </c>
      <c r="Y14" t="s">
        <v>1431</v>
      </c>
      <c r="AD14" t="s">
        <v>1469</v>
      </c>
    </row>
    <row r="15" spans="1:32">
      <c r="B15" s="4" t="s">
        <v>1387</v>
      </c>
      <c r="C15" s="9" t="s">
        <v>1388</v>
      </c>
      <c r="D15" s="4" t="s">
        <v>1395</v>
      </c>
      <c r="E15" s="4" t="s">
        <v>1379</v>
      </c>
      <c r="F15" s="9" t="s">
        <v>1380</v>
      </c>
      <c r="G15" s="4" t="s">
        <v>1396</v>
      </c>
      <c r="H15" s="54" t="s">
        <v>1398</v>
      </c>
      <c r="I15" s="54"/>
      <c r="J15" s="54"/>
      <c r="K15" s="54"/>
      <c r="L15" s="54"/>
      <c r="M15" s="54" t="s">
        <v>1397</v>
      </c>
      <c r="N15" s="54"/>
      <c r="O15" s="54"/>
      <c r="P15" s="54"/>
      <c r="Q15" s="54"/>
      <c r="R15" s="54"/>
      <c r="S15" s="4" t="s">
        <v>1371</v>
      </c>
      <c r="U15" s="15"/>
      <c r="W15" s="5">
        <f>IF(SUM(W17:W52)&gt;0,1,0)</f>
        <v>0</v>
      </c>
      <c r="Y15" s="5">
        <f>IF(SUM(Y17:Y52)&gt;0,1,0)</f>
        <v>0</v>
      </c>
      <c r="AD15" s="50" t="str">
        <f>IF(H28="","",IF(H28&gt;大会情報!E9,1,0))</f>
        <v/>
      </c>
      <c r="AE15" s="50"/>
      <c r="AF15" s="5">
        <f>IF(SUM(AF33:AF52)=0,0,1)</f>
        <v>0</v>
      </c>
    </row>
    <row r="16" spans="1:32" ht="30" customHeight="1">
      <c r="B16" s="4"/>
      <c r="C16" s="10" t="s">
        <v>1409</v>
      </c>
      <c r="D16" s="4" t="s">
        <v>1383</v>
      </c>
      <c r="E16" s="4" t="s">
        <v>1384</v>
      </c>
      <c r="F16" s="10" t="s">
        <v>600</v>
      </c>
      <c r="G16" s="4" t="s">
        <v>1406</v>
      </c>
      <c r="H16" s="9" t="s">
        <v>1408</v>
      </c>
      <c r="I16" s="4" t="s">
        <v>1404</v>
      </c>
      <c r="J16" s="9" t="s">
        <v>1407</v>
      </c>
      <c r="K16" s="4" t="s">
        <v>1405</v>
      </c>
      <c r="L16" s="9" t="s">
        <v>1410</v>
      </c>
      <c r="M16" s="9" t="s">
        <v>4309</v>
      </c>
      <c r="N16" s="4" t="s">
        <v>1399</v>
      </c>
      <c r="O16" s="9" t="s">
        <v>4310</v>
      </c>
      <c r="P16" s="4" t="s">
        <v>1401</v>
      </c>
      <c r="Q16" s="9" t="s">
        <v>4311</v>
      </c>
      <c r="R16" s="4" t="s">
        <v>1403</v>
      </c>
      <c r="S16" s="4" t="s">
        <v>4312</v>
      </c>
      <c r="W16" s="5" t="s">
        <v>1430</v>
      </c>
      <c r="Y16" s="5" t="s">
        <v>1432</v>
      </c>
      <c r="AA16" t="s">
        <v>1463</v>
      </c>
      <c r="AD16" s="5" t="s">
        <v>1470</v>
      </c>
      <c r="AE16" s="5"/>
      <c r="AF16" s="5" t="s">
        <v>1471</v>
      </c>
    </row>
    <row r="17" spans="2:32" ht="30" customHeight="1">
      <c r="B17" s="5">
        <v>1</v>
      </c>
      <c r="C17" s="11"/>
      <c r="D17" s="44" t="str">
        <f>IF(C17="","",VLOOKUP(C17,'様式Ⅰ(男子）'!$D$15:$H$34,2,FALSE))</f>
        <v/>
      </c>
      <c r="E17" s="44" t="str">
        <f>IF(C17="","",VLOOKUP(C17,'様式Ⅰ(男子）'!$D$15:$H$34,3,FALSE))</f>
        <v/>
      </c>
      <c r="F17" s="45" t="str">
        <f>IF(C17="","",VLOOKUP(C17,'様式Ⅰ(男子）'!$D$15:$H$34,4,FALSE))</f>
        <v/>
      </c>
      <c r="G17" s="44" t="str">
        <f>IF(C17="","",VLOOKUP(C17,'様式Ⅰ(男子）'!$D$15:$H$34,5,FALSE))</f>
        <v/>
      </c>
      <c r="H17" s="11"/>
      <c r="I17" s="5" t="s">
        <v>1404</v>
      </c>
      <c r="J17" s="11"/>
      <c r="K17" s="5" t="s">
        <v>1405</v>
      </c>
      <c r="L17" s="11"/>
      <c r="M17" s="11"/>
      <c r="N17" s="5" t="s">
        <v>1399</v>
      </c>
      <c r="O17" s="11"/>
      <c r="P17" s="5" t="s">
        <v>1414</v>
      </c>
      <c r="Q17" s="11"/>
      <c r="R17" s="5" t="s">
        <v>1403</v>
      </c>
      <c r="S17" s="12"/>
      <c r="W17" s="5">
        <f t="shared" ref="W17:W24" si="0">COUNTIF(C18:C52,C17)</f>
        <v>0</v>
      </c>
      <c r="Y17" s="5" t="str">
        <f>IF(C17="","",IF($D$4=VLOOKUP(C17,'登録情報(男子）'!$C$3:$M$2028,11,FALSE),0,1))</f>
        <v/>
      </c>
      <c r="AA17" s="20" t="str">
        <f>IF(H17="","",CONCATENATE(H17,":",J17,".",L17))</f>
        <v/>
      </c>
      <c r="AB17" s="20" t="str">
        <f>IF(AA17="","",VALUE(AA17))</f>
        <v/>
      </c>
      <c r="AD17" s="5" t="str">
        <f>IF(H17="","",CONCATENATE(H17,":",J17,".",L17))</f>
        <v/>
      </c>
      <c r="AE17" s="21" t="str">
        <f>IF(AD17="","",VALUE(AD17))</f>
        <v/>
      </c>
      <c r="AF17" s="5"/>
    </row>
    <row r="18" spans="2:32" ht="30" customHeight="1">
      <c r="B18" s="5">
        <v>2</v>
      </c>
      <c r="C18" s="11"/>
      <c r="D18" s="44" t="str">
        <f>IF(C18="","",VLOOKUP(C18,'様式Ⅰ(男子）'!$D$15:$H$34,2,FALSE))</f>
        <v/>
      </c>
      <c r="E18" s="44" t="str">
        <f>IF(C18="","",VLOOKUP(C18,'様式Ⅰ(男子）'!$D$15:$H$34,3,FALSE))</f>
        <v/>
      </c>
      <c r="F18" s="45" t="str">
        <f>IF(C18="","",VLOOKUP(C18,'様式Ⅰ(男子）'!$D$15:$H$34,4,FALSE))</f>
        <v/>
      </c>
      <c r="G18" s="44" t="str">
        <f>IF(C18="","",VLOOKUP(C18,'様式Ⅰ(男子）'!$D$15:$H$34,5,FALSE))</f>
        <v/>
      </c>
      <c r="H18" s="11"/>
      <c r="I18" s="5" t="s">
        <v>1404</v>
      </c>
      <c r="J18" s="11"/>
      <c r="K18" s="5" t="s">
        <v>1405</v>
      </c>
      <c r="L18" s="11"/>
      <c r="M18" s="11"/>
      <c r="N18" s="5" t="s">
        <v>1399</v>
      </c>
      <c r="O18" s="11"/>
      <c r="P18" s="5" t="s">
        <v>1414</v>
      </c>
      <c r="Q18" s="11"/>
      <c r="R18" s="5" t="s">
        <v>1403</v>
      </c>
      <c r="S18" s="12"/>
      <c r="U18" s="22"/>
      <c r="W18" s="5">
        <f t="shared" si="0"/>
        <v>0</v>
      </c>
      <c r="Y18" s="5" t="str">
        <f>IF(C18="","",IF($D$4=VLOOKUP(C18,'登録情報(男子）'!$C$3:$M$2028,11,FALSE),0,1))</f>
        <v/>
      </c>
      <c r="AA18" s="20" t="str">
        <f t="shared" ref="AA18:AA52" si="1">IF(H18="","",CONCATENATE(H18,":",J18,".",L18))</f>
        <v/>
      </c>
      <c r="AB18" s="20" t="str">
        <f>IF(AA18="","",VALUE(AA18))</f>
        <v/>
      </c>
      <c r="AD18" s="5" t="str">
        <f t="shared" ref="AD18:AD52" si="2">IF(H18="","",CONCATENATE(H18,":",J18,".",L18))</f>
        <v/>
      </c>
      <c r="AE18" s="21" t="str">
        <f t="shared" ref="AE18:AE52" si="3">IF(AD18="","",VALUE(AD18))</f>
        <v/>
      </c>
      <c r="AF18" s="5"/>
    </row>
    <row r="19" spans="2:32" ht="30" customHeight="1">
      <c r="B19" s="5">
        <v>3</v>
      </c>
      <c r="C19" s="11"/>
      <c r="D19" s="44" t="str">
        <f>IF(C19="","",VLOOKUP(C19,'様式Ⅰ(男子）'!$D$15:$H$34,2,FALSE))</f>
        <v/>
      </c>
      <c r="E19" s="44" t="str">
        <f>IF(C19="","",VLOOKUP(C19,'様式Ⅰ(男子）'!$D$15:$H$34,3,FALSE))</f>
        <v/>
      </c>
      <c r="F19" s="45" t="str">
        <f>IF(C19="","",VLOOKUP(C19,'様式Ⅰ(男子）'!$D$15:$H$34,4,FALSE))</f>
        <v/>
      </c>
      <c r="G19" s="44" t="str">
        <f>IF(C19="","",VLOOKUP(C19,'様式Ⅰ(男子）'!$D$15:$H$34,5,FALSE))</f>
        <v/>
      </c>
      <c r="H19" s="11"/>
      <c r="I19" s="5" t="s">
        <v>1404</v>
      </c>
      <c r="J19" s="11"/>
      <c r="K19" s="5" t="s">
        <v>1405</v>
      </c>
      <c r="L19" s="11"/>
      <c r="M19" s="11"/>
      <c r="N19" s="5" t="s">
        <v>1399</v>
      </c>
      <c r="O19" s="11"/>
      <c r="P19" s="5" t="s">
        <v>1400</v>
      </c>
      <c r="Q19" s="11"/>
      <c r="R19" s="5" t="s">
        <v>1402</v>
      </c>
      <c r="S19" s="12"/>
      <c r="W19" s="5">
        <f t="shared" si="0"/>
        <v>0</v>
      </c>
      <c r="Y19" s="5" t="str">
        <f>IF(C19="","",IF($D$4=VLOOKUP(C19,'登録情報(男子）'!$C$3:$M$2028,11,FALSE),0,1))</f>
        <v/>
      </c>
      <c r="AA19" s="20" t="str">
        <f t="shared" si="1"/>
        <v/>
      </c>
      <c r="AB19" s="20" t="str">
        <f t="shared" ref="AB19:AB24" si="4">IF(AA19="","",VALUE(AA19))</f>
        <v/>
      </c>
      <c r="AD19" s="5" t="str">
        <f t="shared" si="2"/>
        <v/>
      </c>
      <c r="AE19" s="21" t="str">
        <f t="shared" si="3"/>
        <v/>
      </c>
      <c r="AF19" s="5"/>
    </row>
    <row r="20" spans="2:32" ht="30" customHeight="1">
      <c r="B20" s="5">
        <v>4</v>
      </c>
      <c r="C20" s="11"/>
      <c r="D20" s="44" t="str">
        <f>IF(C20="","",VLOOKUP(C20,'様式Ⅰ(男子）'!$D$15:$H$34,2,FALSE))</f>
        <v/>
      </c>
      <c r="E20" s="44" t="str">
        <f>IF(C20="","",VLOOKUP(C20,'様式Ⅰ(男子）'!$D$15:$H$34,3,FALSE))</f>
        <v/>
      </c>
      <c r="F20" s="45" t="str">
        <f>IF(C20="","",VLOOKUP(C20,'様式Ⅰ(男子）'!$D$15:$H$34,4,FALSE))</f>
        <v/>
      </c>
      <c r="G20" s="44" t="str">
        <f>IF(C20="","",VLOOKUP(C20,'様式Ⅰ(男子）'!$D$15:$H$34,5,FALSE))</f>
        <v/>
      </c>
      <c r="H20" s="11"/>
      <c r="I20" s="5" t="s">
        <v>1404</v>
      </c>
      <c r="J20" s="11"/>
      <c r="K20" s="5" t="s">
        <v>1405</v>
      </c>
      <c r="L20" s="11"/>
      <c r="M20" s="11"/>
      <c r="N20" s="5" t="s">
        <v>1399</v>
      </c>
      <c r="O20" s="11"/>
      <c r="P20" s="5" t="s">
        <v>1400</v>
      </c>
      <c r="Q20" s="11"/>
      <c r="R20" s="5" t="s">
        <v>1402</v>
      </c>
      <c r="S20" s="12"/>
      <c r="W20" s="5">
        <f t="shared" si="0"/>
        <v>0</v>
      </c>
      <c r="Y20" s="5" t="str">
        <f>IF(C20="","",IF($D$4=VLOOKUP(C20,'登録情報(男子）'!$C$3:$M$2028,11,FALSE),0,1))</f>
        <v/>
      </c>
      <c r="AA20" s="20" t="str">
        <f t="shared" si="1"/>
        <v/>
      </c>
      <c r="AB20" s="20" t="str">
        <f t="shared" si="4"/>
        <v/>
      </c>
      <c r="AD20" s="5" t="str">
        <f t="shared" si="2"/>
        <v/>
      </c>
      <c r="AE20" s="21" t="str">
        <f t="shared" si="3"/>
        <v/>
      </c>
      <c r="AF20" s="5"/>
    </row>
    <row r="21" spans="2:32" ht="30" customHeight="1">
      <c r="B21" s="5">
        <v>5</v>
      </c>
      <c r="C21" s="11"/>
      <c r="D21" s="44" t="str">
        <f>IF(C21="","",VLOOKUP(C21,'様式Ⅰ(男子）'!$D$15:$H$34,2,FALSE))</f>
        <v/>
      </c>
      <c r="E21" s="44" t="str">
        <f>IF(C21="","",VLOOKUP(C21,'様式Ⅰ(男子）'!$D$15:$H$34,3,FALSE))</f>
        <v/>
      </c>
      <c r="F21" s="45" t="str">
        <f>IF(C21="","",VLOOKUP(C21,'様式Ⅰ(男子）'!$D$15:$H$34,4,FALSE))</f>
        <v/>
      </c>
      <c r="G21" s="44" t="str">
        <f>IF(C21="","",VLOOKUP(C21,'様式Ⅰ(男子）'!$D$15:$H$34,5,FALSE))</f>
        <v/>
      </c>
      <c r="H21" s="11"/>
      <c r="I21" s="5" t="s">
        <v>1404</v>
      </c>
      <c r="J21" s="11"/>
      <c r="K21" s="5" t="s">
        <v>1405</v>
      </c>
      <c r="L21" s="11"/>
      <c r="M21" s="11"/>
      <c r="N21" s="5" t="s">
        <v>1399</v>
      </c>
      <c r="O21" s="11"/>
      <c r="P21" s="5" t="s">
        <v>1400</v>
      </c>
      <c r="Q21" s="11"/>
      <c r="R21" s="5" t="s">
        <v>1402</v>
      </c>
      <c r="S21" s="12"/>
      <c r="W21" s="5">
        <f t="shared" si="0"/>
        <v>0</v>
      </c>
      <c r="Y21" s="5" t="str">
        <f>IF(C21="","",IF($D$4=VLOOKUP(C21,'登録情報(男子）'!$C$3:$M$2028,11,FALSE),0,1))</f>
        <v/>
      </c>
      <c r="AA21" s="20" t="str">
        <f t="shared" si="1"/>
        <v/>
      </c>
      <c r="AB21" s="20" t="str">
        <f t="shared" si="4"/>
        <v/>
      </c>
      <c r="AD21" s="5" t="str">
        <f t="shared" si="2"/>
        <v/>
      </c>
      <c r="AE21" s="21" t="str">
        <f t="shared" si="3"/>
        <v/>
      </c>
      <c r="AF21" s="5"/>
    </row>
    <row r="22" spans="2:32" ht="30" customHeight="1">
      <c r="B22" s="5">
        <v>6</v>
      </c>
      <c r="C22" s="11"/>
      <c r="D22" s="44" t="str">
        <f>IF(C22="","",VLOOKUP(C22,'様式Ⅰ(男子）'!$D$15:$H$34,2,FALSE))</f>
        <v/>
      </c>
      <c r="E22" s="44" t="str">
        <f>IF(C22="","",VLOOKUP(C22,'様式Ⅰ(男子）'!$D$15:$H$34,3,FALSE))</f>
        <v/>
      </c>
      <c r="F22" s="45" t="str">
        <f>IF(C22="","",VLOOKUP(C22,'様式Ⅰ(男子）'!$D$15:$H$34,4,FALSE))</f>
        <v/>
      </c>
      <c r="G22" s="44" t="str">
        <f>IF(C22="","",VLOOKUP(C22,'様式Ⅰ(男子）'!$D$15:$H$34,5,FALSE))</f>
        <v/>
      </c>
      <c r="H22" s="11"/>
      <c r="I22" s="5" t="s">
        <v>1404</v>
      </c>
      <c r="J22" s="11"/>
      <c r="K22" s="5" t="s">
        <v>1405</v>
      </c>
      <c r="L22" s="11"/>
      <c r="M22" s="11"/>
      <c r="N22" s="5" t="s">
        <v>1399</v>
      </c>
      <c r="O22" s="11"/>
      <c r="P22" s="5" t="s">
        <v>1400</v>
      </c>
      <c r="Q22" s="11"/>
      <c r="R22" s="5" t="s">
        <v>1402</v>
      </c>
      <c r="S22" s="12"/>
      <c r="W22" s="5">
        <f t="shared" si="0"/>
        <v>0</v>
      </c>
      <c r="Y22" s="5" t="str">
        <f>IF(C22="","",IF($D$4=VLOOKUP(C22,'登録情報(男子）'!$C$3:$M$2028,11,FALSE),0,1))</f>
        <v/>
      </c>
      <c r="AA22" s="20" t="str">
        <f t="shared" si="1"/>
        <v/>
      </c>
      <c r="AB22" s="20" t="str">
        <f t="shared" si="4"/>
        <v/>
      </c>
      <c r="AD22" s="5" t="str">
        <f t="shared" si="2"/>
        <v/>
      </c>
      <c r="AE22" s="21" t="str">
        <f t="shared" si="3"/>
        <v/>
      </c>
      <c r="AF22" s="5"/>
    </row>
    <row r="23" spans="2:32" ht="30" customHeight="1">
      <c r="B23" s="5">
        <v>7</v>
      </c>
      <c r="C23" s="11"/>
      <c r="D23" s="44" t="str">
        <f>IF(C23="","",VLOOKUP(C23,'様式Ⅰ(男子）'!$D$15:$H$34,2,FALSE))</f>
        <v/>
      </c>
      <c r="E23" s="44" t="str">
        <f>IF(C23="","",VLOOKUP(C23,'様式Ⅰ(男子）'!$D$15:$H$34,3,FALSE))</f>
        <v/>
      </c>
      <c r="F23" s="45" t="str">
        <f>IF(C23="","",VLOOKUP(C23,'様式Ⅰ(男子）'!$D$15:$H$34,4,FALSE))</f>
        <v/>
      </c>
      <c r="G23" s="44" t="str">
        <f>IF(C23="","",VLOOKUP(C23,'様式Ⅰ(男子）'!$D$15:$H$34,5,FALSE))</f>
        <v/>
      </c>
      <c r="H23" s="11"/>
      <c r="I23" s="5" t="s">
        <v>1404</v>
      </c>
      <c r="J23" s="11"/>
      <c r="K23" s="5" t="s">
        <v>1405</v>
      </c>
      <c r="L23" s="11"/>
      <c r="M23" s="11"/>
      <c r="N23" s="5" t="s">
        <v>1399</v>
      </c>
      <c r="O23" s="11"/>
      <c r="P23" s="5" t="s">
        <v>1400</v>
      </c>
      <c r="Q23" s="11"/>
      <c r="R23" s="5" t="s">
        <v>1402</v>
      </c>
      <c r="S23" s="12"/>
      <c r="W23" s="5">
        <f t="shared" si="0"/>
        <v>0</v>
      </c>
      <c r="Y23" s="5" t="str">
        <f>IF(C23="","",IF($D$4=VLOOKUP(C23,'登録情報(男子）'!$C$3:$M$2028,11,FALSE),0,1))</f>
        <v/>
      </c>
      <c r="AA23" s="20" t="str">
        <f t="shared" si="1"/>
        <v/>
      </c>
      <c r="AB23" s="20" t="str">
        <f t="shared" si="4"/>
        <v/>
      </c>
      <c r="AD23" s="5" t="str">
        <f t="shared" si="2"/>
        <v/>
      </c>
      <c r="AE23" s="21" t="str">
        <f t="shared" si="3"/>
        <v/>
      </c>
      <c r="AF23" s="5"/>
    </row>
    <row r="24" spans="2:32" ht="30" customHeight="1">
      <c r="B24" s="5">
        <v>8</v>
      </c>
      <c r="C24" s="11"/>
      <c r="D24" s="44" t="str">
        <f>IF(C24="","",VLOOKUP(C24,'様式Ⅰ(男子）'!$D$15:$H$34,2,FALSE))</f>
        <v/>
      </c>
      <c r="E24" s="44" t="str">
        <f>IF(C24="","",VLOOKUP(C24,'様式Ⅰ(男子）'!$D$15:$H$34,3,FALSE))</f>
        <v/>
      </c>
      <c r="F24" s="45" t="str">
        <f>IF(C24="","",VLOOKUP(C24,'様式Ⅰ(男子）'!$D$15:$H$34,4,FALSE))</f>
        <v/>
      </c>
      <c r="G24" s="44" t="str">
        <f>IF(C24="","",VLOOKUP(C24,'様式Ⅰ(男子）'!$D$15:$H$34,5,FALSE))</f>
        <v/>
      </c>
      <c r="H24" s="11"/>
      <c r="I24" s="5" t="s">
        <v>1404</v>
      </c>
      <c r="J24" s="11"/>
      <c r="K24" s="5" t="s">
        <v>1405</v>
      </c>
      <c r="L24" s="11"/>
      <c r="M24" s="11"/>
      <c r="N24" s="5" t="s">
        <v>1399</v>
      </c>
      <c r="O24" s="11"/>
      <c r="P24" s="5" t="s">
        <v>1400</v>
      </c>
      <c r="Q24" s="11"/>
      <c r="R24" s="5" t="s">
        <v>1402</v>
      </c>
      <c r="S24" s="12"/>
      <c r="W24" s="5">
        <f t="shared" si="0"/>
        <v>0</v>
      </c>
      <c r="Y24" s="5" t="str">
        <f>IF(C24="","",IF($D$4=VLOOKUP(C24,'登録情報(男子）'!$C$3:$M$2028,11,FALSE),0,1))</f>
        <v/>
      </c>
      <c r="AA24" s="20" t="str">
        <f t="shared" si="1"/>
        <v/>
      </c>
      <c r="AB24" s="20" t="str">
        <f t="shared" si="4"/>
        <v/>
      </c>
      <c r="AD24" s="23" t="str">
        <f t="shared" si="2"/>
        <v/>
      </c>
      <c r="AE24" s="24" t="str">
        <f t="shared" si="3"/>
        <v/>
      </c>
      <c r="AF24" s="23"/>
    </row>
    <row r="25" spans="2:32">
      <c r="AA25" s="20" t="s">
        <v>1464</v>
      </c>
      <c r="AB25" s="25" t="str">
        <f>IF(AB17="","",SUM(AB17:AB24))</f>
        <v/>
      </c>
      <c r="AD25" s="26" t="str">
        <f t="shared" si="2"/>
        <v/>
      </c>
      <c r="AE25" s="27" t="str">
        <f t="shared" si="3"/>
        <v/>
      </c>
      <c r="AF25" s="26"/>
    </row>
    <row r="26" spans="2:32">
      <c r="F26" s="8" t="s">
        <v>1411</v>
      </c>
      <c r="AA26" s="20" t="s">
        <v>1465</v>
      </c>
      <c r="AB26" s="20" t="e">
        <f>AVERAGE(AB17:AB24)</f>
        <v>#DIV/0!</v>
      </c>
      <c r="AD26" t="str">
        <f t="shared" si="2"/>
        <v/>
      </c>
      <c r="AE26" s="28" t="str">
        <f t="shared" si="3"/>
        <v/>
      </c>
    </row>
    <row r="27" spans="2:32">
      <c r="T27" s="29"/>
      <c r="AE27" s="28" t="str">
        <f t="shared" si="3"/>
        <v/>
      </c>
    </row>
    <row r="28" spans="2:32">
      <c r="F28" s="50" t="s">
        <v>1412</v>
      </c>
      <c r="G28" s="50"/>
      <c r="H28" s="61" t="str">
        <f>IF(AB25="","",AB26)</f>
        <v/>
      </c>
      <c r="I28" s="61"/>
      <c r="J28" s="61"/>
      <c r="K28" s="61"/>
      <c r="L28" s="61"/>
      <c r="M28" s="61"/>
      <c r="T28" s="29"/>
      <c r="AE28" s="28" t="str">
        <f t="shared" si="3"/>
        <v/>
      </c>
    </row>
    <row r="29" spans="2:32">
      <c r="F29" s="30"/>
      <c r="G29" s="15"/>
      <c r="H29" s="31"/>
      <c r="I29" s="15"/>
      <c r="J29" s="15"/>
      <c r="K29" s="15"/>
      <c r="L29" s="15"/>
      <c r="M29" s="15"/>
      <c r="T29" s="29"/>
      <c r="AE29" s="28" t="str">
        <f t="shared" si="3"/>
        <v/>
      </c>
    </row>
    <row r="30" spans="2:32">
      <c r="B30" s="56" t="s">
        <v>1459</v>
      </c>
      <c r="C30" s="56"/>
      <c r="D30" s="56"/>
      <c r="H30"/>
      <c r="J30"/>
      <c r="L30"/>
      <c r="M30" s="15"/>
      <c r="T30" s="29"/>
      <c r="AE30" s="28" t="str">
        <f t="shared" si="3"/>
        <v/>
      </c>
    </row>
    <row r="31" spans="2:32">
      <c r="AE31" s="28" t="str">
        <f t="shared" si="3"/>
        <v/>
      </c>
    </row>
    <row r="32" spans="2:32">
      <c r="B32" s="4" t="s">
        <v>1387</v>
      </c>
      <c r="C32" s="9" t="s">
        <v>1455</v>
      </c>
      <c r="D32" s="4" t="s">
        <v>1444</v>
      </c>
      <c r="E32" s="4" t="s">
        <v>1379</v>
      </c>
      <c r="F32" s="9" t="s">
        <v>1445</v>
      </c>
      <c r="G32" s="4" t="s">
        <v>1456</v>
      </c>
      <c r="H32" s="64" t="s">
        <v>1457</v>
      </c>
      <c r="I32" s="64"/>
      <c r="J32" s="64"/>
      <c r="K32" s="64"/>
      <c r="L32" s="64"/>
      <c r="M32" s="64" t="s">
        <v>1448</v>
      </c>
      <c r="N32" s="64"/>
      <c r="O32" s="64"/>
      <c r="P32" s="64"/>
      <c r="Q32" s="64"/>
      <c r="R32" s="64"/>
      <c r="S32" s="4" t="s">
        <v>1449</v>
      </c>
      <c r="AD32" s="32"/>
      <c r="AE32" s="33" t="str">
        <f t="shared" si="3"/>
        <v/>
      </c>
      <c r="AF32" s="32"/>
    </row>
    <row r="33" spans="2:32" ht="30" customHeight="1">
      <c r="B33" s="5">
        <v>1</v>
      </c>
      <c r="C33" s="11"/>
      <c r="D33" s="44" t="str">
        <f>IF(C33="","",VLOOKUP(C33,'様式Ⅰ(男子）'!$D$15:$H$34,2,FALSE))</f>
        <v/>
      </c>
      <c r="E33" s="44" t="str">
        <f>IF(C33="","",VLOOKUP(C33,'様式Ⅰ(男子）'!$D$15:$H$34,3,FALSE))</f>
        <v/>
      </c>
      <c r="F33" s="45" t="str">
        <f>IF(C33="","",VLOOKUP(C33,'様式Ⅰ(男子）'!$D$15:$H$34,4,FALSE))</f>
        <v/>
      </c>
      <c r="G33" s="44" t="str">
        <f>IF(C33="","",VLOOKUP(C33,'様式Ⅰ(男子）'!$D$15:$H$34,5,FALSE))</f>
        <v/>
      </c>
      <c r="H33" s="11"/>
      <c r="I33" s="5" t="s">
        <v>1450</v>
      </c>
      <c r="J33" s="11"/>
      <c r="K33" s="5" t="s">
        <v>1451</v>
      </c>
      <c r="L33" s="11"/>
      <c r="M33" s="11"/>
      <c r="N33" s="5" t="s">
        <v>1452</v>
      </c>
      <c r="O33" s="11"/>
      <c r="P33" s="5" t="s">
        <v>1458</v>
      </c>
      <c r="Q33" s="11"/>
      <c r="R33" s="5" t="s">
        <v>1454</v>
      </c>
      <c r="S33" s="12"/>
      <c r="W33" s="5">
        <f>COUNTIF(C34:C52,C33)</f>
        <v>0</v>
      </c>
      <c r="Y33" s="5" t="str">
        <f>IF(C33="","",IF($D$4=VLOOKUP(C33,'登録情報(男子）'!$C$3:$M$2028,11,FALSE),0,1))</f>
        <v/>
      </c>
      <c r="AA33" s="5" t="str">
        <f t="shared" si="1"/>
        <v/>
      </c>
      <c r="AD33" s="34" t="str">
        <f t="shared" si="2"/>
        <v/>
      </c>
      <c r="AE33" s="35" t="str">
        <f t="shared" si="3"/>
        <v/>
      </c>
      <c r="AF33" s="34" t="str">
        <f>IF(AE33="","",IF('様式Ⅱ(男子）'!AE33&gt;大会情報!$E$10,1,0))</f>
        <v/>
      </c>
    </row>
    <row r="34" spans="2:32" ht="30" customHeight="1">
      <c r="B34" s="5">
        <v>2</v>
      </c>
      <c r="C34" s="11"/>
      <c r="D34" s="44" t="str">
        <f>IF(C34="","",VLOOKUP(C34,'様式Ⅰ(男子）'!$D$15:$H$34,2,FALSE))</f>
        <v/>
      </c>
      <c r="E34" s="44" t="str">
        <f>IF(C34="","",VLOOKUP(C34,'様式Ⅰ(男子）'!$D$15:$H$34,3,FALSE))</f>
        <v/>
      </c>
      <c r="F34" s="45" t="str">
        <f>IF(C34="","",VLOOKUP(C34,'様式Ⅰ(男子）'!$D$15:$H$34,4,FALSE))</f>
        <v/>
      </c>
      <c r="G34" s="44" t="str">
        <f>IF(C34="","",VLOOKUP(C34,'様式Ⅰ(男子）'!$D$15:$H$34,5,FALSE))</f>
        <v/>
      </c>
      <c r="H34" s="11"/>
      <c r="I34" s="5" t="s">
        <v>1450</v>
      </c>
      <c r="J34" s="11"/>
      <c r="K34" s="5" t="s">
        <v>1451</v>
      </c>
      <c r="L34" s="11"/>
      <c r="M34" s="11"/>
      <c r="N34" s="5" t="s">
        <v>1399</v>
      </c>
      <c r="O34" s="11"/>
      <c r="P34" s="5" t="s">
        <v>1458</v>
      </c>
      <c r="Q34" s="11"/>
      <c r="R34" s="5" t="s">
        <v>1454</v>
      </c>
      <c r="S34" s="12"/>
      <c r="W34" s="5">
        <f t="shared" ref="W34:W52" si="5">COUNTIF(C35:C53,C34)</f>
        <v>0</v>
      </c>
      <c r="Y34" s="5" t="str">
        <f>IF(C34="","",IF($D$4=VLOOKUP(C34,'登録情報(男子）'!$C$3:$M$2028,11,FALSE),0,1))</f>
        <v/>
      </c>
      <c r="AA34" s="5" t="str">
        <f t="shared" si="1"/>
        <v/>
      </c>
      <c r="AD34" s="5" t="str">
        <f t="shared" si="2"/>
        <v/>
      </c>
      <c r="AE34" s="21" t="str">
        <f t="shared" si="3"/>
        <v/>
      </c>
      <c r="AF34" s="34" t="str">
        <f>IF(AE34="","",IF('様式Ⅱ(男子）'!AE34&gt;大会情報!$E$10,1,0))</f>
        <v/>
      </c>
    </row>
    <row r="35" spans="2:32" ht="30" customHeight="1">
      <c r="B35" s="5">
        <v>3</v>
      </c>
      <c r="C35" s="11"/>
      <c r="D35" s="44" t="str">
        <f>IF(C35="","",VLOOKUP(C35,'様式Ⅰ(男子）'!$D$15:$H$34,2,FALSE))</f>
        <v/>
      </c>
      <c r="E35" s="44" t="str">
        <f>IF(C35="","",VLOOKUP(C35,'様式Ⅰ(男子）'!$D$15:$H$34,3,FALSE))</f>
        <v/>
      </c>
      <c r="F35" s="45" t="str">
        <f>IF(C35="","",VLOOKUP(C35,'様式Ⅰ(男子）'!$D$15:$H$34,4,FALSE))</f>
        <v/>
      </c>
      <c r="G35" s="44" t="str">
        <f>IF(C35="","",VLOOKUP(C35,'様式Ⅰ(男子）'!$D$15:$H$34,5,FALSE))</f>
        <v/>
      </c>
      <c r="H35" s="11"/>
      <c r="I35" s="5" t="s">
        <v>1450</v>
      </c>
      <c r="J35" s="11"/>
      <c r="K35" s="5" t="s">
        <v>1451</v>
      </c>
      <c r="L35" s="11"/>
      <c r="M35" s="11"/>
      <c r="N35" s="5" t="s">
        <v>1452</v>
      </c>
      <c r="O35" s="11"/>
      <c r="P35" s="5" t="s">
        <v>1400</v>
      </c>
      <c r="Q35" s="11"/>
      <c r="R35" s="5" t="s">
        <v>1402</v>
      </c>
      <c r="S35" s="12"/>
      <c r="W35" s="5">
        <f t="shared" si="5"/>
        <v>0</v>
      </c>
      <c r="Y35" s="5" t="str">
        <f>IF(C35="","",IF($D$4=VLOOKUP(C35,'登録情報(男子）'!$C$3:$M$2028,11,FALSE),0,1))</f>
        <v/>
      </c>
      <c r="AA35" s="5" t="str">
        <f t="shared" si="1"/>
        <v/>
      </c>
      <c r="AD35" s="5" t="str">
        <f t="shared" si="2"/>
        <v/>
      </c>
      <c r="AE35" s="21" t="str">
        <f t="shared" si="3"/>
        <v/>
      </c>
      <c r="AF35" s="34" t="str">
        <f>IF(AE35="","",IF('様式Ⅱ(男子）'!AE35&gt;大会情報!$E$10,1,0))</f>
        <v/>
      </c>
    </row>
    <row r="36" spans="2:32" ht="30" customHeight="1">
      <c r="B36" s="5">
        <v>4</v>
      </c>
      <c r="C36" s="11"/>
      <c r="D36" s="44" t="str">
        <f>IF(C36="","",VLOOKUP(C36,'様式Ⅰ(男子）'!$D$15:$H$34,2,FALSE))</f>
        <v/>
      </c>
      <c r="E36" s="44" t="str">
        <f>IF(C36="","",VLOOKUP(C36,'様式Ⅰ(男子）'!$D$15:$H$34,3,FALSE))</f>
        <v/>
      </c>
      <c r="F36" s="45" t="str">
        <f>IF(C36="","",VLOOKUP(C36,'様式Ⅰ(男子）'!$D$15:$H$34,4,FALSE))</f>
        <v/>
      </c>
      <c r="G36" s="44" t="str">
        <f>IF(C36="","",VLOOKUP(C36,'様式Ⅰ(男子）'!$D$15:$H$34,5,FALSE))</f>
        <v/>
      </c>
      <c r="H36" s="11"/>
      <c r="I36" s="5" t="s">
        <v>1450</v>
      </c>
      <c r="J36" s="11"/>
      <c r="K36" s="5" t="s">
        <v>1451</v>
      </c>
      <c r="L36" s="11"/>
      <c r="M36" s="11"/>
      <c r="N36" s="5" t="s">
        <v>1399</v>
      </c>
      <c r="O36" s="11"/>
      <c r="P36" s="5" t="s">
        <v>1400</v>
      </c>
      <c r="Q36" s="11"/>
      <c r="R36" s="5" t="s">
        <v>1402</v>
      </c>
      <c r="S36" s="12"/>
      <c r="W36" s="5">
        <f t="shared" si="5"/>
        <v>0</v>
      </c>
      <c r="Y36" s="5" t="str">
        <f>IF(C36="","",IF($D$4=VLOOKUP(C36,'登録情報(男子）'!$C$3:$M$2028,11,FALSE),0,1))</f>
        <v/>
      </c>
      <c r="AA36" s="5" t="str">
        <f t="shared" si="1"/>
        <v/>
      </c>
      <c r="AD36" s="5" t="str">
        <f t="shared" si="2"/>
        <v/>
      </c>
      <c r="AE36" s="21" t="str">
        <f t="shared" si="3"/>
        <v/>
      </c>
      <c r="AF36" s="34" t="str">
        <f>IF(AE36="","",IF('様式Ⅱ(男子）'!AE36&gt;大会情報!$E$10,1,0))</f>
        <v/>
      </c>
    </row>
    <row r="37" spans="2:32" ht="30" customHeight="1">
      <c r="B37" s="5">
        <v>5</v>
      </c>
      <c r="C37" s="11"/>
      <c r="D37" s="44" t="str">
        <f>IF(C37="","",VLOOKUP(C37,'様式Ⅰ(男子）'!$D$15:$H$34,2,FALSE))</f>
        <v/>
      </c>
      <c r="E37" s="44" t="str">
        <f>IF(C37="","",VLOOKUP(C37,'様式Ⅰ(男子）'!$D$15:$H$34,3,FALSE))</f>
        <v/>
      </c>
      <c r="F37" s="45" t="str">
        <f>IF(C37="","",VLOOKUP(C37,'様式Ⅰ(男子）'!$D$15:$H$34,4,FALSE))</f>
        <v/>
      </c>
      <c r="G37" s="44" t="str">
        <f>IF(C37="","",VLOOKUP(C37,'様式Ⅰ(男子）'!$D$15:$H$34,5,FALSE))</f>
        <v/>
      </c>
      <c r="H37" s="11"/>
      <c r="I37" s="5" t="s">
        <v>1450</v>
      </c>
      <c r="J37" s="11"/>
      <c r="K37" s="5" t="s">
        <v>1451</v>
      </c>
      <c r="L37" s="11"/>
      <c r="M37" s="11"/>
      <c r="N37" s="5" t="s">
        <v>1452</v>
      </c>
      <c r="O37" s="11"/>
      <c r="P37" s="5" t="s">
        <v>1400</v>
      </c>
      <c r="Q37" s="11"/>
      <c r="R37" s="5" t="s">
        <v>1402</v>
      </c>
      <c r="S37" s="12"/>
      <c r="W37" s="5">
        <f t="shared" si="5"/>
        <v>0</v>
      </c>
      <c r="Y37" s="5" t="str">
        <f>IF(C37="","",IF($D$4=VLOOKUP(C37,'登録情報(男子）'!$C$3:$M$2028,11,FALSE),0,1))</f>
        <v/>
      </c>
      <c r="AA37" s="5" t="str">
        <f t="shared" si="1"/>
        <v/>
      </c>
      <c r="AD37" s="5" t="str">
        <f t="shared" si="2"/>
        <v/>
      </c>
      <c r="AE37" s="21" t="str">
        <f t="shared" si="3"/>
        <v/>
      </c>
      <c r="AF37" s="34" t="str">
        <f>IF(AE37="","",IF('様式Ⅱ(男子）'!AE37&gt;大会情報!$E$10,1,0))</f>
        <v/>
      </c>
    </row>
    <row r="38" spans="2:32" ht="30" customHeight="1">
      <c r="B38" s="5">
        <v>6</v>
      </c>
      <c r="C38" s="11"/>
      <c r="D38" s="44" t="str">
        <f>IF(C38="","",VLOOKUP(C38,'様式Ⅰ(男子）'!$D$15:$H$34,2,FALSE))</f>
        <v/>
      </c>
      <c r="E38" s="44" t="str">
        <f>IF(C38="","",VLOOKUP(C38,'様式Ⅰ(男子）'!$D$15:$H$34,3,FALSE))</f>
        <v/>
      </c>
      <c r="F38" s="45" t="str">
        <f>IF(C38="","",VLOOKUP(C38,'様式Ⅰ(男子）'!$D$15:$H$34,4,FALSE))</f>
        <v/>
      </c>
      <c r="G38" s="44" t="str">
        <f>IF(C38="","",VLOOKUP(C38,'様式Ⅰ(男子）'!$D$15:$H$34,5,FALSE))</f>
        <v/>
      </c>
      <c r="H38" s="11"/>
      <c r="I38" s="5" t="s">
        <v>1450</v>
      </c>
      <c r="J38" s="11"/>
      <c r="K38" s="5" t="s">
        <v>1451</v>
      </c>
      <c r="L38" s="11"/>
      <c r="M38" s="11"/>
      <c r="N38" s="5" t="s">
        <v>1399</v>
      </c>
      <c r="O38" s="11"/>
      <c r="P38" s="5" t="s">
        <v>1400</v>
      </c>
      <c r="Q38" s="11"/>
      <c r="R38" s="5" t="s">
        <v>1402</v>
      </c>
      <c r="S38" s="12"/>
      <c r="W38" s="5">
        <f t="shared" si="5"/>
        <v>0</v>
      </c>
      <c r="Y38" s="5" t="str">
        <f>IF(C38="","",IF($D$4=VLOOKUP(C38,'登録情報(男子）'!$C$3:$M$2028,11,FALSE),0,1))</f>
        <v/>
      </c>
      <c r="AA38" s="5" t="str">
        <f t="shared" si="1"/>
        <v/>
      </c>
      <c r="AD38" s="5" t="str">
        <f t="shared" si="2"/>
        <v/>
      </c>
      <c r="AE38" s="21" t="str">
        <f t="shared" si="3"/>
        <v/>
      </c>
      <c r="AF38" s="34" t="str">
        <f>IF(AE38="","",IF('様式Ⅱ(男子）'!AE38&gt;大会情報!$E$10,1,0))</f>
        <v/>
      </c>
    </row>
    <row r="39" spans="2:32" ht="30" customHeight="1">
      <c r="B39" s="5">
        <v>7</v>
      </c>
      <c r="C39" s="11"/>
      <c r="D39" s="44" t="str">
        <f>IF(C39="","",VLOOKUP(C39,'様式Ⅰ(男子）'!$D$15:$H$34,2,FALSE))</f>
        <v/>
      </c>
      <c r="E39" s="44" t="str">
        <f>IF(C39="","",VLOOKUP(C39,'様式Ⅰ(男子）'!$D$15:$H$34,3,FALSE))</f>
        <v/>
      </c>
      <c r="F39" s="45" t="str">
        <f>IF(C39="","",VLOOKUP(C39,'様式Ⅰ(男子）'!$D$15:$H$34,4,FALSE))</f>
        <v/>
      </c>
      <c r="G39" s="44" t="str">
        <f>IF(C39="","",VLOOKUP(C39,'様式Ⅰ(男子）'!$D$15:$H$34,5,FALSE))</f>
        <v/>
      </c>
      <c r="H39" s="11"/>
      <c r="I39" s="5" t="s">
        <v>1450</v>
      </c>
      <c r="J39" s="11"/>
      <c r="K39" s="5" t="s">
        <v>1451</v>
      </c>
      <c r="L39" s="11"/>
      <c r="M39" s="11"/>
      <c r="N39" s="5" t="s">
        <v>1452</v>
      </c>
      <c r="O39" s="11"/>
      <c r="P39" s="5" t="s">
        <v>1400</v>
      </c>
      <c r="Q39" s="11"/>
      <c r="R39" s="5" t="s">
        <v>1402</v>
      </c>
      <c r="S39" s="12"/>
      <c r="W39" s="5">
        <f t="shared" si="5"/>
        <v>0</v>
      </c>
      <c r="Y39" s="5" t="str">
        <f>IF(C39="","",IF($D$4=VLOOKUP(C39,'登録情報(男子）'!$C$3:$M$2028,11,FALSE),0,1))</f>
        <v/>
      </c>
      <c r="AA39" s="5" t="str">
        <f t="shared" si="1"/>
        <v/>
      </c>
      <c r="AD39" s="5" t="str">
        <f t="shared" si="2"/>
        <v/>
      </c>
      <c r="AE39" s="21" t="str">
        <f t="shared" si="3"/>
        <v/>
      </c>
      <c r="AF39" s="34" t="str">
        <f>IF(AE39="","",IF('様式Ⅱ(男子）'!AE39&gt;大会情報!$E$10,1,0))</f>
        <v/>
      </c>
    </row>
    <row r="40" spans="2:32" ht="30" customHeight="1">
      <c r="B40" s="5">
        <v>8</v>
      </c>
      <c r="C40" s="11"/>
      <c r="D40" s="44" t="str">
        <f>IF(C40="","",VLOOKUP(C40,'様式Ⅰ(男子）'!$D$15:$H$34,2,FALSE))</f>
        <v/>
      </c>
      <c r="E40" s="44" t="str">
        <f>IF(C40="","",VLOOKUP(C40,'様式Ⅰ(男子）'!$D$15:$H$34,3,FALSE))</f>
        <v/>
      </c>
      <c r="F40" s="45" t="str">
        <f>IF(C40="","",VLOOKUP(C40,'様式Ⅰ(男子）'!$D$15:$H$34,4,FALSE))</f>
        <v/>
      </c>
      <c r="G40" s="44" t="str">
        <f>IF(C40="","",VLOOKUP(C40,'様式Ⅰ(男子）'!$D$15:$H$34,5,FALSE))</f>
        <v/>
      </c>
      <c r="H40" s="11"/>
      <c r="I40" s="5" t="s">
        <v>1450</v>
      </c>
      <c r="J40" s="11"/>
      <c r="K40" s="5" t="s">
        <v>1451</v>
      </c>
      <c r="L40" s="11"/>
      <c r="M40" s="11"/>
      <c r="N40" s="5" t="s">
        <v>1399</v>
      </c>
      <c r="O40" s="11"/>
      <c r="P40" s="5" t="s">
        <v>1400</v>
      </c>
      <c r="Q40" s="11"/>
      <c r="R40" s="5" t="s">
        <v>1402</v>
      </c>
      <c r="S40" s="12"/>
      <c r="W40" s="5">
        <f t="shared" si="5"/>
        <v>0</v>
      </c>
      <c r="Y40" s="5" t="str">
        <f>IF(C40="","",IF($D$4=VLOOKUP(C40,'登録情報(男子）'!$C$3:$M$2028,11,FALSE),0,1))</f>
        <v/>
      </c>
      <c r="AA40" s="5" t="str">
        <f t="shared" si="1"/>
        <v/>
      </c>
      <c r="AD40" s="5" t="str">
        <f t="shared" si="2"/>
        <v/>
      </c>
      <c r="AE40" s="21" t="str">
        <f t="shared" si="3"/>
        <v/>
      </c>
      <c r="AF40" s="34" t="str">
        <f>IF(AE40="","",IF('様式Ⅱ(男子）'!AE40&gt;大会情報!$E$10,1,0))</f>
        <v/>
      </c>
    </row>
    <row r="41" spans="2:32" ht="30" customHeight="1">
      <c r="B41" s="5">
        <v>9</v>
      </c>
      <c r="C41" s="11"/>
      <c r="D41" s="44" t="str">
        <f>IF(C41="","",VLOOKUP(C41,'様式Ⅰ(男子）'!$D$15:$H$34,2,FALSE))</f>
        <v/>
      </c>
      <c r="E41" s="44" t="str">
        <f>IF(C41="","",VLOOKUP(C41,'様式Ⅰ(男子）'!$D$15:$H$34,3,FALSE))</f>
        <v/>
      </c>
      <c r="F41" s="45" t="str">
        <f>IF(C41="","",VLOOKUP(C41,'様式Ⅰ(男子）'!$D$15:$H$34,4,FALSE))</f>
        <v/>
      </c>
      <c r="G41" s="44" t="str">
        <f>IF(C41="","",VLOOKUP(C41,'様式Ⅰ(男子）'!$D$15:$H$34,5,FALSE))</f>
        <v/>
      </c>
      <c r="H41" s="11"/>
      <c r="I41" s="5" t="s">
        <v>1450</v>
      </c>
      <c r="J41" s="11"/>
      <c r="K41" s="5" t="s">
        <v>1451</v>
      </c>
      <c r="L41" s="11"/>
      <c r="M41" s="11"/>
      <c r="N41" s="5" t="s">
        <v>1452</v>
      </c>
      <c r="O41" s="11"/>
      <c r="P41" s="5" t="s">
        <v>1400</v>
      </c>
      <c r="Q41" s="11"/>
      <c r="R41" s="5" t="s">
        <v>1402</v>
      </c>
      <c r="S41" s="12"/>
      <c r="W41" s="5">
        <f t="shared" si="5"/>
        <v>0</v>
      </c>
      <c r="Y41" s="5" t="str">
        <f>IF(C41="","",IF($D$4=VLOOKUP(C41,'登録情報(男子）'!$C$3:$M$2028,11,FALSE),0,1))</f>
        <v/>
      </c>
      <c r="AA41" s="5" t="str">
        <f t="shared" si="1"/>
        <v/>
      </c>
      <c r="AD41" s="5" t="str">
        <f t="shared" si="2"/>
        <v/>
      </c>
      <c r="AE41" s="21" t="str">
        <f t="shared" si="3"/>
        <v/>
      </c>
      <c r="AF41" s="34" t="str">
        <f>IF(AE41="","",IF('様式Ⅱ(男子）'!AE41&gt;大会情報!$E$10,1,0))</f>
        <v/>
      </c>
    </row>
    <row r="42" spans="2:32" ht="30" customHeight="1">
      <c r="B42" s="5">
        <v>10</v>
      </c>
      <c r="C42" s="11"/>
      <c r="D42" s="44" t="str">
        <f>IF(C42="","",VLOOKUP(C42,'様式Ⅰ(男子）'!$D$15:$H$34,2,FALSE))</f>
        <v/>
      </c>
      <c r="E42" s="44" t="str">
        <f>IF(C42="","",VLOOKUP(C42,'様式Ⅰ(男子）'!$D$15:$H$34,3,FALSE))</f>
        <v/>
      </c>
      <c r="F42" s="45" t="str">
        <f>IF(C42="","",VLOOKUP(C42,'様式Ⅰ(男子）'!$D$15:$H$34,4,FALSE))</f>
        <v/>
      </c>
      <c r="G42" s="44" t="str">
        <f>IF(C42="","",VLOOKUP(C42,'様式Ⅰ(男子）'!$D$15:$H$34,5,FALSE))</f>
        <v/>
      </c>
      <c r="H42" s="11"/>
      <c r="I42" s="5" t="s">
        <v>1450</v>
      </c>
      <c r="J42" s="11"/>
      <c r="K42" s="5" t="s">
        <v>1451</v>
      </c>
      <c r="L42" s="11"/>
      <c r="M42" s="11"/>
      <c r="N42" s="5" t="s">
        <v>1399</v>
      </c>
      <c r="O42" s="11"/>
      <c r="P42" s="5" t="s">
        <v>1400</v>
      </c>
      <c r="Q42" s="11"/>
      <c r="R42" s="5" t="s">
        <v>1402</v>
      </c>
      <c r="S42" s="12"/>
      <c r="W42" s="5">
        <f t="shared" si="5"/>
        <v>0</v>
      </c>
      <c r="Y42" s="5" t="str">
        <f>IF(C42="","",IF($D$4=VLOOKUP(C42,'登録情報(男子）'!$C$3:$M$2028,11,FALSE),0,1))</f>
        <v/>
      </c>
      <c r="AA42" s="5" t="str">
        <f t="shared" si="1"/>
        <v/>
      </c>
      <c r="AD42" s="5" t="str">
        <f t="shared" si="2"/>
        <v/>
      </c>
      <c r="AE42" s="21" t="str">
        <f t="shared" si="3"/>
        <v/>
      </c>
      <c r="AF42" s="34" t="str">
        <f>IF(AE42="","",IF('様式Ⅱ(男子）'!AE42&gt;大会情報!$E$10,1,0))</f>
        <v/>
      </c>
    </row>
    <row r="43" spans="2:32" ht="30" customHeight="1">
      <c r="B43" s="5">
        <v>11</v>
      </c>
      <c r="C43" s="11"/>
      <c r="D43" s="44" t="str">
        <f>IF(C43="","",VLOOKUP(C43,'様式Ⅰ(男子）'!$D$15:$H$34,2,FALSE))</f>
        <v/>
      </c>
      <c r="E43" s="44" t="str">
        <f>IF(C43="","",VLOOKUP(C43,'様式Ⅰ(男子）'!$D$15:$H$34,3,FALSE))</f>
        <v/>
      </c>
      <c r="F43" s="45" t="str">
        <f>IF(C43="","",VLOOKUP(C43,'様式Ⅰ(男子）'!$D$15:$H$34,4,FALSE))</f>
        <v/>
      </c>
      <c r="G43" s="44" t="str">
        <f>IF(C43="","",VLOOKUP(C43,'様式Ⅰ(男子）'!$D$15:$H$34,5,FALSE))</f>
        <v/>
      </c>
      <c r="H43" s="11"/>
      <c r="I43" s="5" t="s">
        <v>1450</v>
      </c>
      <c r="J43" s="11"/>
      <c r="K43" s="5" t="s">
        <v>1451</v>
      </c>
      <c r="L43" s="11"/>
      <c r="M43" s="11"/>
      <c r="N43" s="5" t="s">
        <v>1452</v>
      </c>
      <c r="O43" s="11"/>
      <c r="P43" s="5" t="s">
        <v>1400</v>
      </c>
      <c r="Q43" s="11"/>
      <c r="R43" s="5" t="s">
        <v>1402</v>
      </c>
      <c r="S43" s="12"/>
      <c r="W43" s="5">
        <f t="shared" si="5"/>
        <v>0</v>
      </c>
      <c r="Y43" s="5" t="str">
        <f>IF(C43="","",IF($D$4=VLOOKUP(C43,'登録情報(男子）'!$C$3:$M$2028,11,FALSE),0,1))</f>
        <v/>
      </c>
      <c r="AA43" s="5" t="str">
        <f t="shared" si="1"/>
        <v/>
      </c>
      <c r="AD43" s="5" t="str">
        <f t="shared" si="2"/>
        <v/>
      </c>
      <c r="AE43" s="21" t="str">
        <f t="shared" si="3"/>
        <v/>
      </c>
      <c r="AF43" s="34" t="str">
        <f>IF(AE43="","",IF('様式Ⅱ(男子）'!AE43&gt;大会情報!$E$10,1,0))</f>
        <v/>
      </c>
    </row>
    <row r="44" spans="2:32" ht="30" customHeight="1">
      <c r="B44" s="5">
        <v>12</v>
      </c>
      <c r="C44" s="11"/>
      <c r="D44" s="44" t="str">
        <f>IF(C44="","",VLOOKUP(C44,'様式Ⅰ(男子）'!$D$15:$H$34,2,FALSE))</f>
        <v/>
      </c>
      <c r="E44" s="44" t="str">
        <f>IF(C44="","",VLOOKUP(C44,'様式Ⅰ(男子）'!$D$15:$H$34,3,FALSE))</f>
        <v/>
      </c>
      <c r="F44" s="45" t="str">
        <f>IF(C44="","",VLOOKUP(C44,'様式Ⅰ(男子）'!$D$15:$H$34,4,FALSE))</f>
        <v/>
      </c>
      <c r="G44" s="44" t="str">
        <f>IF(C44="","",VLOOKUP(C44,'様式Ⅰ(男子）'!$D$15:$H$34,5,FALSE))</f>
        <v/>
      </c>
      <c r="H44" s="11"/>
      <c r="I44" s="5" t="s">
        <v>1450</v>
      </c>
      <c r="J44" s="11"/>
      <c r="K44" s="5" t="s">
        <v>1451</v>
      </c>
      <c r="L44" s="11"/>
      <c r="M44" s="11"/>
      <c r="N44" s="5" t="s">
        <v>1399</v>
      </c>
      <c r="O44" s="11"/>
      <c r="P44" s="5" t="s">
        <v>1400</v>
      </c>
      <c r="Q44" s="11"/>
      <c r="R44" s="5" t="s">
        <v>1402</v>
      </c>
      <c r="S44" s="12"/>
      <c r="W44" s="5">
        <f t="shared" si="5"/>
        <v>0</v>
      </c>
      <c r="Y44" s="5" t="str">
        <f>IF(C44="","",IF($D$4=VLOOKUP(C44,'登録情報(男子）'!$C$3:$M$2028,11,FALSE),0,1))</f>
        <v/>
      </c>
      <c r="AA44" s="5" t="str">
        <f t="shared" si="1"/>
        <v/>
      </c>
      <c r="AD44" s="5" t="str">
        <f t="shared" si="2"/>
        <v/>
      </c>
      <c r="AE44" s="21" t="str">
        <f t="shared" si="3"/>
        <v/>
      </c>
      <c r="AF44" s="34" t="str">
        <f>IF(AE44="","",IF('様式Ⅱ(男子）'!AE44&gt;大会情報!$E$10,1,0))</f>
        <v/>
      </c>
    </row>
    <row r="45" spans="2:32" ht="30" customHeight="1">
      <c r="B45" s="5">
        <v>13</v>
      </c>
      <c r="C45" s="11"/>
      <c r="D45" s="44" t="str">
        <f>IF(C45="","",VLOOKUP(C45,'様式Ⅰ(男子）'!$D$15:$H$34,2,FALSE))</f>
        <v/>
      </c>
      <c r="E45" s="44" t="str">
        <f>IF(C45="","",VLOOKUP(C45,'様式Ⅰ(男子）'!$D$15:$H$34,3,FALSE))</f>
        <v/>
      </c>
      <c r="F45" s="45" t="str">
        <f>IF(C45="","",VLOOKUP(C45,'様式Ⅰ(男子）'!$D$15:$H$34,4,FALSE))</f>
        <v/>
      </c>
      <c r="G45" s="44" t="str">
        <f>IF(C45="","",VLOOKUP(C45,'様式Ⅰ(男子）'!$D$15:$H$34,5,FALSE))</f>
        <v/>
      </c>
      <c r="H45" s="11"/>
      <c r="I45" s="5" t="s">
        <v>1450</v>
      </c>
      <c r="J45" s="11"/>
      <c r="K45" s="5" t="s">
        <v>1451</v>
      </c>
      <c r="L45" s="11"/>
      <c r="M45" s="11"/>
      <c r="N45" s="5" t="s">
        <v>1452</v>
      </c>
      <c r="O45" s="11"/>
      <c r="P45" s="5" t="s">
        <v>1400</v>
      </c>
      <c r="Q45" s="11"/>
      <c r="R45" s="5" t="s">
        <v>1402</v>
      </c>
      <c r="S45" s="12"/>
      <c r="W45" s="5">
        <f t="shared" si="5"/>
        <v>0</v>
      </c>
      <c r="Y45" s="5" t="str">
        <f>IF(C45="","",IF($D$4=VLOOKUP(C45,'登録情報(男子）'!$C$3:$M$2028,11,FALSE),0,1))</f>
        <v/>
      </c>
      <c r="AA45" s="5" t="str">
        <f t="shared" si="1"/>
        <v/>
      </c>
      <c r="AD45" s="5" t="str">
        <f t="shared" si="2"/>
        <v/>
      </c>
      <c r="AE45" s="21" t="str">
        <f t="shared" si="3"/>
        <v/>
      </c>
      <c r="AF45" s="34" t="str">
        <f>IF(AE45="","",IF('様式Ⅱ(男子）'!AE45&gt;大会情報!$E$10,1,0))</f>
        <v/>
      </c>
    </row>
    <row r="46" spans="2:32" ht="30" customHeight="1">
      <c r="B46" s="5">
        <v>14</v>
      </c>
      <c r="C46" s="11"/>
      <c r="D46" s="44" t="str">
        <f>IF(C46="","",VLOOKUP(C46,'様式Ⅰ(男子）'!$D$15:$H$34,2,FALSE))</f>
        <v/>
      </c>
      <c r="E46" s="44" t="str">
        <f>IF(C46="","",VLOOKUP(C46,'様式Ⅰ(男子）'!$D$15:$H$34,3,FALSE))</f>
        <v/>
      </c>
      <c r="F46" s="45" t="str">
        <f>IF(C46="","",VLOOKUP(C46,'様式Ⅰ(男子）'!$D$15:$H$34,4,FALSE))</f>
        <v/>
      </c>
      <c r="G46" s="44" t="str">
        <f>IF(C46="","",VLOOKUP(C46,'様式Ⅰ(男子）'!$D$15:$H$34,5,FALSE))</f>
        <v/>
      </c>
      <c r="H46" s="11"/>
      <c r="I46" s="5" t="s">
        <v>1450</v>
      </c>
      <c r="J46" s="11"/>
      <c r="K46" s="5" t="s">
        <v>1451</v>
      </c>
      <c r="L46" s="11"/>
      <c r="M46" s="11"/>
      <c r="N46" s="5" t="s">
        <v>1399</v>
      </c>
      <c r="O46" s="11"/>
      <c r="P46" s="5" t="s">
        <v>1400</v>
      </c>
      <c r="Q46" s="11"/>
      <c r="R46" s="5" t="s">
        <v>1402</v>
      </c>
      <c r="S46" s="12"/>
      <c r="W46" s="5">
        <f t="shared" si="5"/>
        <v>0</v>
      </c>
      <c r="Y46" s="5" t="str">
        <f>IF(C46="","",IF($D$4=VLOOKUP(C46,'登録情報(男子）'!$C$3:$M$2028,11,FALSE),0,1))</f>
        <v/>
      </c>
      <c r="AA46" s="5" t="str">
        <f t="shared" si="1"/>
        <v/>
      </c>
      <c r="AD46" s="5" t="str">
        <f t="shared" si="2"/>
        <v/>
      </c>
      <c r="AE46" s="21" t="str">
        <f t="shared" si="3"/>
        <v/>
      </c>
      <c r="AF46" s="34" t="str">
        <f>IF(AE46="","",IF('様式Ⅱ(男子）'!AE46&gt;大会情報!$E$10,1,0))</f>
        <v/>
      </c>
    </row>
    <row r="47" spans="2:32" ht="30" customHeight="1">
      <c r="B47" s="5">
        <v>15</v>
      </c>
      <c r="C47" s="11"/>
      <c r="D47" s="44" t="str">
        <f>IF(C47="","",VLOOKUP(C47,'様式Ⅰ(男子）'!$D$15:$H$34,2,FALSE))</f>
        <v/>
      </c>
      <c r="E47" s="44" t="str">
        <f>IF(C47="","",VLOOKUP(C47,'様式Ⅰ(男子）'!$D$15:$H$34,3,FALSE))</f>
        <v/>
      </c>
      <c r="F47" s="45" t="str">
        <f>IF(C47="","",VLOOKUP(C47,'様式Ⅰ(男子）'!$D$15:$H$34,4,FALSE))</f>
        <v/>
      </c>
      <c r="G47" s="44" t="str">
        <f>IF(C47="","",VLOOKUP(C47,'様式Ⅰ(男子）'!$D$15:$H$34,5,FALSE))</f>
        <v/>
      </c>
      <c r="H47" s="11"/>
      <c r="I47" s="5" t="s">
        <v>1450</v>
      </c>
      <c r="J47" s="11"/>
      <c r="K47" s="5" t="s">
        <v>1451</v>
      </c>
      <c r="L47" s="11"/>
      <c r="M47" s="11"/>
      <c r="N47" s="5" t="s">
        <v>1452</v>
      </c>
      <c r="O47" s="11"/>
      <c r="P47" s="5" t="s">
        <v>1400</v>
      </c>
      <c r="Q47" s="11"/>
      <c r="R47" s="5" t="s">
        <v>1402</v>
      </c>
      <c r="S47" s="12"/>
      <c r="W47" s="5">
        <f t="shared" si="5"/>
        <v>0</v>
      </c>
      <c r="Y47" s="5" t="str">
        <f>IF(C47="","",IF($D$4=VLOOKUP(C47,'登録情報(男子）'!$C$3:$M$2028,11,FALSE),0,1))</f>
        <v/>
      </c>
      <c r="AA47" s="5" t="str">
        <f t="shared" si="1"/>
        <v/>
      </c>
      <c r="AD47" s="5" t="str">
        <f t="shared" si="2"/>
        <v/>
      </c>
      <c r="AE47" s="21" t="str">
        <f t="shared" si="3"/>
        <v/>
      </c>
      <c r="AF47" s="34" t="str">
        <f>IF(AE47="","",IF('様式Ⅱ(男子）'!AE47&gt;大会情報!$E$10,1,0))</f>
        <v/>
      </c>
    </row>
    <row r="48" spans="2:32" ht="30" customHeight="1">
      <c r="B48" s="5">
        <v>16</v>
      </c>
      <c r="C48" s="11"/>
      <c r="D48" s="44" t="str">
        <f>IF(C48="","",VLOOKUP(C48,'様式Ⅰ(男子）'!$D$15:$H$34,2,FALSE))</f>
        <v/>
      </c>
      <c r="E48" s="44" t="str">
        <f>IF(C48="","",VLOOKUP(C48,'様式Ⅰ(男子）'!$D$15:$H$34,3,FALSE))</f>
        <v/>
      </c>
      <c r="F48" s="45" t="str">
        <f>IF(C48="","",VLOOKUP(C48,'様式Ⅰ(男子）'!$D$15:$H$34,4,FALSE))</f>
        <v/>
      </c>
      <c r="G48" s="44" t="str">
        <f>IF(C48="","",VLOOKUP(C48,'様式Ⅰ(男子）'!$D$15:$H$34,5,FALSE))</f>
        <v/>
      </c>
      <c r="H48" s="11"/>
      <c r="I48" s="5" t="s">
        <v>1450</v>
      </c>
      <c r="J48" s="11"/>
      <c r="K48" s="5" t="s">
        <v>1451</v>
      </c>
      <c r="L48" s="11"/>
      <c r="M48" s="11"/>
      <c r="N48" s="5" t="s">
        <v>1399</v>
      </c>
      <c r="O48" s="11"/>
      <c r="P48" s="5" t="s">
        <v>1400</v>
      </c>
      <c r="Q48" s="11"/>
      <c r="R48" s="5" t="s">
        <v>1402</v>
      </c>
      <c r="S48" s="12"/>
      <c r="W48" s="5">
        <f t="shared" si="5"/>
        <v>0</v>
      </c>
      <c r="Y48" s="5" t="str">
        <f>IF(C48="","",IF($D$4=VLOOKUP(C48,'登録情報(男子）'!$C$3:$M$2028,11,FALSE),0,1))</f>
        <v/>
      </c>
      <c r="AA48" s="5" t="str">
        <f t="shared" si="1"/>
        <v/>
      </c>
      <c r="AD48" s="5" t="str">
        <f t="shared" si="2"/>
        <v/>
      </c>
      <c r="AE48" s="21" t="str">
        <f t="shared" si="3"/>
        <v/>
      </c>
      <c r="AF48" s="34" t="str">
        <f>IF(AE48="","",IF('様式Ⅱ(男子）'!AE48&gt;大会情報!$E$10,1,0))</f>
        <v/>
      </c>
    </row>
    <row r="49" spans="2:32" ht="30" customHeight="1">
      <c r="B49" s="5">
        <v>17</v>
      </c>
      <c r="C49" s="11"/>
      <c r="D49" s="44" t="str">
        <f>IF(C49="","",VLOOKUP(C49,'様式Ⅰ(男子）'!$D$15:$H$34,2,FALSE))</f>
        <v/>
      </c>
      <c r="E49" s="44" t="str">
        <f>IF(C49="","",VLOOKUP(C49,'様式Ⅰ(男子）'!$D$15:$H$34,3,FALSE))</f>
        <v/>
      </c>
      <c r="F49" s="45" t="str">
        <f>IF(C49="","",VLOOKUP(C49,'様式Ⅰ(男子）'!$D$15:$H$34,4,FALSE))</f>
        <v/>
      </c>
      <c r="G49" s="44" t="str">
        <f>IF(C49="","",VLOOKUP(C49,'様式Ⅰ(男子）'!$D$15:$H$34,5,FALSE))</f>
        <v/>
      </c>
      <c r="H49" s="11"/>
      <c r="I49" s="5" t="s">
        <v>1450</v>
      </c>
      <c r="J49" s="11"/>
      <c r="K49" s="5" t="s">
        <v>1451</v>
      </c>
      <c r="L49" s="11"/>
      <c r="M49" s="11"/>
      <c r="N49" s="5" t="s">
        <v>1452</v>
      </c>
      <c r="O49" s="11"/>
      <c r="P49" s="5" t="s">
        <v>1400</v>
      </c>
      <c r="Q49" s="11"/>
      <c r="R49" s="5" t="s">
        <v>1402</v>
      </c>
      <c r="S49" s="12"/>
      <c r="W49" s="5">
        <f t="shared" si="5"/>
        <v>0</v>
      </c>
      <c r="Y49" s="5" t="str">
        <f>IF(C49="","",IF($D$4=VLOOKUP(C49,'登録情報(男子）'!$C$3:$M$2028,11,FALSE),0,1))</f>
        <v/>
      </c>
      <c r="AA49" s="5" t="str">
        <f t="shared" si="1"/>
        <v/>
      </c>
      <c r="AD49" s="5" t="str">
        <f t="shared" si="2"/>
        <v/>
      </c>
      <c r="AE49" s="21" t="str">
        <f t="shared" si="3"/>
        <v/>
      </c>
      <c r="AF49" s="34" t="str">
        <f>IF(AE49="","",IF('様式Ⅱ(男子）'!AE49&gt;大会情報!$E$10,1,0))</f>
        <v/>
      </c>
    </row>
    <row r="50" spans="2:32" ht="30" customHeight="1">
      <c r="B50" s="5">
        <v>18</v>
      </c>
      <c r="C50" s="11"/>
      <c r="D50" s="44" t="str">
        <f>IF(C50="","",VLOOKUP(C50,'様式Ⅰ(男子）'!$D$15:$H$34,2,FALSE))</f>
        <v/>
      </c>
      <c r="E50" s="44" t="str">
        <f>IF(C50="","",VLOOKUP(C50,'様式Ⅰ(男子）'!$D$15:$H$34,3,FALSE))</f>
        <v/>
      </c>
      <c r="F50" s="45" t="str">
        <f>IF(C50="","",VLOOKUP(C50,'様式Ⅰ(男子）'!$D$15:$H$34,4,FALSE))</f>
        <v/>
      </c>
      <c r="G50" s="44" t="str">
        <f>IF(C50="","",VLOOKUP(C50,'様式Ⅰ(男子）'!$D$15:$H$34,5,FALSE))</f>
        <v/>
      </c>
      <c r="H50" s="11"/>
      <c r="I50" s="5" t="s">
        <v>1450</v>
      </c>
      <c r="J50" s="11"/>
      <c r="K50" s="5" t="s">
        <v>1451</v>
      </c>
      <c r="L50" s="11"/>
      <c r="M50" s="11"/>
      <c r="N50" s="5" t="s">
        <v>1399</v>
      </c>
      <c r="O50" s="11"/>
      <c r="P50" s="5" t="s">
        <v>1400</v>
      </c>
      <c r="Q50" s="11"/>
      <c r="R50" s="5" t="s">
        <v>1402</v>
      </c>
      <c r="S50" s="12"/>
      <c r="W50" s="5">
        <f t="shared" si="5"/>
        <v>0</v>
      </c>
      <c r="Y50" s="5" t="str">
        <f>IF(C50="","",IF($D$4=VLOOKUP(C50,'登録情報(男子）'!$C$3:$M$2028,11,FALSE),0,1))</f>
        <v/>
      </c>
      <c r="AA50" s="5" t="str">
        <f t="shared" si="1"/>
        <v/>
      </c>
      <c r="AD50" s="5" t="str">
        <f t="shared" si="2"/>
        <v/>
      </c>
      <c r="AE50" s="21" t="str">
        <f t="shared" si="3"/>
        <v/>
      </c>
      <c r="AF50" s="34" t="str">
        <f>IF(AE50="","",IF('様式Ⅱ(男子）'!AE50&gt;大会情報!$E$10,1,0))</f>
        <v/>
      </c>
    </row>
    <row r="51" spans="2:32" ht="30" customHeight="1">
      <c r="B51" s="5">
        <v>19</v>
      </c>
      <c r="C51" s="11"/>
      <c r="D51" s="44" t="str">
        <f>IF(C51="","",VLOOKUP(C51,'様式Ⅰ(男子）'!$D$15:$H$34,2,FALSE))</f>
        <v/>
      </c>
      <c r="E51" s="44" t="str">
        <f>IF(C51="","",VLOOKUP(C51,'様式Ⅰ(男子）'!$D$15:$H$34,3,FALSE))</f>
        <v/>
      </c>
      <c r="F51" s="45" t="str">
        <f>IF(C51="","",VLOOKUP(C51,'様式Ⅰ(男子）'!$D$15:$H$34,4,FALSE))</f>
        <v/>
      </c>
      <c r="G51" s="44" t="str">
        <f>IF(C51="","",VLOOKUP(C51,'様式Ⅰ(男子）'!$D$15:$H$34,5,FALSE))</f>
        <v/>
      </c>
      <c r="H51" s="11"/>
      <c r="I51" s="5" t="s">
        <v>1450</v>
      </c>
      <c r="J51" s="11"/>
      <c r="K51" s="5" t="s">
        <v>1451</v>
      </c>
      <c r="L51" s="11"/>
      <c r="M51" s="11"/>
      <c r="N51" s="5" t="s">
        <v>1452</v>
      </c>
      <c r="O51" s="11"/>
      <c r="P51" s="5" t="s">
        <v>1400</v>
      </c>
      <c r="Q51" s="11"/>
      <c r="R51" s="5" t="s">
        <v>1402</v>
      </c>
      <c r="S51" s="12"/>
      <c r="W51" s="5">
        <f t="shared" si="5"/>
        <v>0</v>
      </c>
      <c r="Y51" s="5" t="str">
        <f>IF(C51="","",IF($D$4=VLOOKUP(C51,'登録情報(男子）'!$C$3:$M$2028,11,FALSE),0,1))</f>
        <v/>
      </c>
      <c r="AA51" s="5" t="str">
        <f t="shared" si="1"/>
        <v/>
      </c>
      <c r="AD51" s="5" t="str">
        <f t="shared" si="2"/>
        <v/>
      </c>
      <c r="AE51" s="21" t="str">
        <f t="shared" si="3"/>
        <v/>
      </c>
      <c r="AF51" s="34" t="str">
        <f>IF(AE51="","",IF('様式Ⅱ(男子）'!AE51&gt;大会情報!$E$10,1,0))</f>
        <v/>
      </c>
    </row>
    <row r="52" spans="2:32" ht="30" customHeight="1">
      <c r="B52" s="5">
        <v>20</v>
      </c>
      <c r="C52" s="11"/>
      <c r="D52" s="44" t="str">
        <f>IF(C52="","",VLOOKUP(C52,'様式Ⅰ(男子）'!$D$15:$H$34,2,FALSE))</f>
        <v/>
      </c>
      <c r="E52" s="44" t="str">
        <f>IF(C52="","",VLOOKUP(C52,'様式Ⅰ(男子）'!$D$15:$H$34,3,FALSE))</f>
        <v/>
      </c>
      <c r="F52" s="45" t="str">
        <f>IF(C52="","",VLOOKUP(C52,'様式Ⅰ(男子）'!$D$15:$H$34,4,FALSE))</f>
        <v/>
      </c>
      <c r="G52" s="44" t="str">
        <f>IF(C52="","",VLOOKUP(C52,'様式Ⅰ(男子）'!$D$15:$H$34,5,FALSE))</f>
        <v/>
      </c>
      <c r="H52" s="11"/>
      <c r="I52" s="5" t="s">
        <v>1450</v>
      </c>
      <c r="J52" s="11"/>
      <c r="K52" s="5" t="s">
        <v>1451</v>
      </c>
      <c r="L52" s="11"/>
      <c r="M52" s="11"/>
      <c r="N52" s="5" t="s">
        <v>1399</v>
      </c>
      <c r="O52" s="11"/>
      <c r="P52" s="5" t="s">
        <v>1400</v>
      </c>
      <c r="Q52" s="11"/>
      <c r="R52" s="5" t="s">
        <v>1402</v>
      </c>
      <c r="S52" s="12"/>
      <c r="W52" s="5">
        <f t="shared" si="5"/>
        <v>0</v>
      </c>
      <c r="Y52" s="5" t="str">
        <f>IF(C52="","",IF($D$4=VLOOKUP(C52,'登録情報(男子）'!$C$3:$M$2028,11,FALSE),0,1))</f>
        <v/>
      </c>
      <c r="AA52" s="5" t="str">
        <f t="shared" si="1"/>
        <v/>
      </c>
      <c r="AD52" s="5" t="str">
        <f t="shared" si="2"/>
        <v/>
      </c>
      <c r="AE52" s="21" t="str">
        <f t="shared" si="3"/>
        <v/>
      </c>
      <c r="AF52" s="34" t="str">
        <f>IF(AE52="","",IF('様式Ⅱ(男子）'!AE52&gt;大会情報!$E$10,1,0))</f>
        <v/>
      </c>
    </row>
  </sheetData>
  <sheetProtection algorithmName="SHA-512" hashValue="TpnUpQ58fjt0pj4e0tI0XOyfEPXGizZI5H44UYiRMV6Hdpnd+VUqsyFpZ0ZrkT2NhvaFFjJYCnxeNtsea1+Bbw==" saltValue="Kl4/sfhVOhC31xdoP6Dbhw==" spinCount="100000" sheet="1" objects="1" scenarios="1"/>
  <mergeCells count="23">
    <mergeCell ref="AD15:AE15"/>
    <mergeCell ref="H32:L32"/>
    <mergeCell ref="M32:R32"/>
    <mergeCell ref="B13:D13"/>
    <mergeCell ref="B30:D30"/>
    <mergeCell ref="H15:L15"/>
    <mergeCell ref="M15:R15"/>
    <mergeCell ref="B10:C11"/>
    <mergeCell ref="F28:G28"/>
    <mergeCell ref="H28:M28"/>
    <mergeCell ref="A1:S2"/>
    <mergeCell ref="B4:C4"/>
    <mergeCell ref="B5:C5"/>
    <mergeCell ref="B6:C6"/>
    <mergeCell ref="B7:C7"/>
    <mergeCell ref="D4:G4"/>
    <mergeCell ref="D5:G5"/>
    <mergeCell ref="D6:G6"/>
    <mergeCell ref="D7:G7"/>
    <mergeCell ref="M6:R6"/>
    <mergeCell ref="M8:R8"/>
    <mergeCell ref="M7:R7"/>
    <mergeCell ref="D10:S11"/>
  </mergeCells>
  <phoneticPr fontId="2"/>
  <pageMargins left="0.7" right="0.7" top="0.75" bottom="0.75" header="0.3" footer="0.3"/>
  <pageSetup paperSize="9" scale="5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471B204-5B6F-4621-A5EC-9404C27AD5E3}">
          <x14:formula1>
            <xm:f>'様式Ⅰ(男子）'!$D$15:$D$34</xm:f>
          </x14:formula1>
          <xm:sqref>C33:C52 C17:C24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3339A-C7AB-4A17-9518-EEAD963C5E82}">
  <dimension ref="A1:P37"/>
  <sheetViews>
    <sheetView showGridLines="0" view="pageBreakPreview" zoomScale="90" zoomScaleNormal="100" zoomScaleSheetLayoutView="90" workbookViewId="0">
      <selection activeCell="D4" sqref="D4:K4"/>
    </sheetView>
  </sheetViews>
  <sheetFormatPr defaultColWidth="9" defaultRowHeight="18.75"/>
  <cols>
    <col min="15" max="15" width="9" customWidth="1"/>
    <col min="16" max="16" width="0" hidden="1" customWidth="1"/>
  </cols>
  <sheetData>
    <row r="1" spans="1:16">
      <c r="A1" s="78" t="str">
        <f>CONCATENATE(大会情報!B3," 明細書")</f>
        <v>秩父宮賜杯第55回全日本大学駅伝対校選手権大会九州地区選考会 明細書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6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P2" t="s">
        <v>1392</v>
      </c>
    </row>
    <row r="3" spans="1:16">
      <c r="P3" t="s">
        <v>1393</v>
      </c>
    </row>
    <row r="4" spans="1:16">
      <c r="B4" s="56" t="s">
        <v>1</v>
      </c>
      <c r="C4" s="56"/>
      <c r="D4" s="58" t="str">
        <f>IF(基本登録情報!D5="","",基本登録情報!D5)</f>
        <v/>
      </c>
      <c r="E4" s="58"/>
      <c r="F4" s="58"/>
      <c r="G4" s="58"/>
      <c r="H4" s="58"/>
      <c r="I4" s="58"/>
      <c r="J4" s="58"/>
      <c r="K4" s="58"/>
    </row>
    <row r="5" spans="1:16">
      <c r="B5" s="56" t="s">
        <v>1374</v>
      </c>
      <c r="C5" s="56"/>
      <c r="D5" s="59" t="str">
        <f>IF(基本登録情報!D18="","",基本登録情報!D18)</f>
        <v/>
      </c>
      <c r="E5" s="59"/>
      <c r="F5" s="59"/>
      <c r="G5" s="59"/>
      <c r="H5" s="59"/>
      <c r="I5" s="59"/>
      <c r="J5" s="59"/>
      <c r="K5" s="59"/>
    </row>
    <row r="6" spans="1:16">
      <c r="B6" s="56" t="s">
        <v>1172</v>
      </c>
      <c r="C6" s="56"/>
      <c r="D6" s="59" t="str">
        <f>IF(基本登録情報!D20="","",基本登録情報!D20)</f>
        <v/>
      </c>
      <c r="E6" s="59"/>
      <c r="F6" s="59"/>
      <c r="G6" s="59"/>
      <c r="H6" s="59"/>
      <c r="I6" s="59"/>
      <c r="J6" s="59"/>
      <c r="K6" s="59"/>
    </row>
    <row r="7" spans="1:16">
      <c r="B7" s="56" t="s">
        <v>1173</v>
      </c>
      <c r="C7" s="56"/>
      <c r="D7" s="59" t="str">
        <f>IF(基本登録情報!D22="","",基本登録情報!D22)</f>
        <v/>
      </c>
      <c r="E7" s="59"/>
      <c r="F7" s="59"/>
      <c r="G7" s="59"/>
      <c r="H7" s="59"/>
      <c r="I7" s="59"/>
      <c r="J7" s="59"/>
      <c r="K7" s="59"/>
    </row>
    <row r="9" spans="1:16">
      <c r="B9" s="50" t="s">
        <v>1372</v>
      </c>
      <c r="C9" s="50"/>
      <c r="D9" s="74" t="str">
        <f>IF(大会情報!B6="","",CONCATENATE("\",大会情報!B6))</f>
        <v>\25000</v>
      </c>
      <c r="E9" s="53"/>
      <c r="F9" s="53"/>
      <c r="G9" s="53"/>
      <c r="H9" s="53"/>
      <c r="I9" s="53"/>
      <c r="J9" s="53"/>
      <c r="K9" s="53"/>
    </row>
    <row r="10" spans="1:16">
      <c r="B10" s="50"/>
      <c r="C10" s="50"/>
      <c r="D10" s="53"/>
      <c r="E10" s="53"/>
      <c r="F10" s="53"/>
      <c r="G10" s="53"/>
      <c r="H10" s="53"/>
      <c r="I10" s="53"/>
      <c r="J10" s="53"/>
      <c r="K10" s="53"/>
    </row>
    <row r="11" spans="1:16">
      <c r="B11" s="76" t="s">
        <v>4314</v>
      </c>
      <c r="C11" s="77"/>
      <c r="D11" s="77"/>
      <c r="E11" s="77"/>
      <c r="F11" s="77"/>
      <c r="G11" s="77"/>
      <c r="H11" s="77"/>
      <c r="I11" s="77"/>
      <c r="J11" s="77"/>
      <c r="K11" s="77"/>
    </row>
    <row r="13" spans="1:16">
      <c r="B13" s="50" t="s">
        <v>1391</v>
      </c>
      <c r="C13" s="75"/>
      <c r="D13" s="73" t="s">
        <v>1394</v>
      </c>
      <c r="E13" s="66"/>
      <c r="F13" s="66"/>
      <c r="G13" s="66"/>
      <c r="H13" s="66"/>
      <c r="I13" s="66"/>
      <c r="J13" s="66"/>
      <c r="K13" s="67"/>
    </row>
    <row r="14" spans="1:16">
      <c r="B14" s="50"/>
      <c r="C14" s="75"/>
      <c r="D14" s="68" t="s">
        <v>2806</v>
      </c>
      <c r="E14" s="56"/>
      <c r="F14" s="56"/>
      <c r="G14" s="56"/>
      <c r="H14" s="56"/>
      <c r="I14" s="56"/>
      <c r="J14" s="56"/>
      <c r="K14" s="69"/>
    </row>
    <row r="15" spans="1:16">
      <c r="B15" s="50"/>
      <c r="C15" s="75"/>
      <c r="D15" s="70" t="s">
        <v>2807</v>
      </c>
      <c r="E15" s="71"/>
      <c r="F15" s="71"/>
      <c r="G15" s="71"/>
      <c r="H15" s="71"/>
      <c r="I15" s="71"/>
      <c r="J15" s="71"/>
      <c r="K15" s="72"/>
    </row>
    <row r="17" spans="1:12">
      <c r="B17" s="50" t="s">
        <v>1389</v>
      </c>
      <c r="C17" s="50"/>
      <c r="D17" s="51" t="s">
        <v>1392</v>
      </c>
      <c r="E17" s="51"/>
      <c r="F17" s="51"/>
      <c r="G17" s="51"/>
      <c r="H17" s="51"/>
      <c r="I17" s="51"/>
      <c r="J17" s="51"/>
      <c r="K17" s="51"/>
    </row>
    <row r="18" spans="1:12">
      <c r="B18" s="50"/>
      <c r="C18" s="50"/>
      <c r="D18" s="51"/>
      <c r="E18" s="51"/>
      <c r="F18" s="51"/>
      <c r="G18" s="51"/>
      <c r="H18" s="51"/>
      <c r="I18" s="51"/>
      <c r="J18" s="51"/>
      <c r="K18" s="51"/>
    </row>
    <row r="21" spans="1:12">
      <c r="A21" s="65" t="s">
        <v>1390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7"/>
    </row>
    <row r="22" spans="1:12">
      <c r="A22" s="68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69"/>
    </row>
    <row r="23" spans="1:12">
      <c r="A23" s="68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69"/>
    </row>
    <row r="24" spans="1:12">
      <c r="A24" s="68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69"/>
    </row>
    <row r="25" spans="1:12">
      <c r="A25" s="68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69"/>
    </row>
    <row r="26" spans="1:12">
      <c r="A26" s="68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69"/>
    </row>
    <row r="27" spans="1:12">
      <c r="A27" s="68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69"/>
    </row>
    <row r="28" spans="1:12">
      <c r="A28" s="68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69"/>
    </row>
    <row r="29" spans="1:12">
      <c r="A29" s="68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69"/>
    </row>
    <row r="30" spans="1:12">
      <c r="A30" s="68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69"/>
    </row>
    <row r="31" spans="1:12">
      <c r="A31" s="68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69"/>
    </row>
    <row r="32" spans="1:12">
      <c r="A32" s="68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69"/>
    </row>
    <row r="33" spans="1:12">
      <c r="A33" s="68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69"/>
    </row>
    <row r="34" spans="1:12">
      <c r="A34" s="68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69"/>
    </row>
    <row r="35" spans="1:12">
      <c r="A35" s="68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69"/>
    </row>
    <row r="36" spans="1:12">
      <c r="A36" s="68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69"/>
    </row>
    <row r="37" spans="1:12">
      <c r="A37" s="70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2"/>
    </row>
  </sheetData>
  <sheetProtection algorithmName="SHA-512" hashValue="Z/5/mYqqxVpTJM8rz9vhBRcI2GOcQZZvgcBmdQk9LGD+YuXJYP/pP5o/1LWVZR6Hazm00PZWC79Gg21xGzOU8A==" saltValue="raqiKAy4dyOHp4VrY8KNCA==" spinCount="100000" sheet="1" objects="1" scenarios="1"/>
  <mergeCells count="19">
    <mergeCell ref="A1:L2"/>
    <mergeCell ref="B4:C4"/>
    <mergeCell ref="B5:C5"/>
    <mergeCell ref="B6:C6"/>
    <mergeCell ref="B7:C7"/>
    <mergeCell ref="D4:K4"/>
    <mergeCell ref="D5:K5"/>
    <mergeCell ref="D6:K6"/>
    <mergeCell ref="D7:K7"/>
    <mergeCell ref="A21:L37"/>
    <mergeCell ref="D13:K13"/>
    <mergeCell ref="D14:K14"/>
    <mergeCell ref="D15:K15"/>
    <mergeCell ref="B9:C10"/>
    <mergeCell ref="D9:K10"/>
    <mergeCell ref="B13:C15"/>
    <mergeCell ref="B17:C18"/>
    <mergeCell ref="D17:K18"/>
    <mergeCell ref="B11:K11"/>
  </mergeCells>
  <phoneticPr fontId="2"/>
  <dataValidations count="1">
    <dataValidation type="list" allowBlank="1" showInputMessage="1" showErrorMessage="1" sqref="D17:K18" xr:uid="{C5009419-752D-4041-BC73-B8AC22AEF3AD}">
      <formula1>$P$2:$P$3</formula1>
    </dataValidation>
  </dataValidations>
  <pageMargins left="0.7" right="0.7" top="0.75" bottom="0.75" header="0.3" footer="0.3"/>
  <pageSetup paperSize="9" scale="7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D044E-C993-7043-9349-B256A21788F5}">
  <dimension ref="A1:AG50"/>
  <sheetViews>
    <sheetView showGridLines="0" view="pageBreakPreview" zoomScale="85" zoomScaleNormal="84" zoomScaleSheetLayoutView="85" workbookViewId="0">
      <selection activeCell="U1" sqref="U1:AE1048576"/>
    </sheetView>
  </sheetViews>
  <sheetFormatPr defaultColWidth="8.875" defaultRowHeight="18.75"/>
  <cols>
    <col min="2" max="2" width="5.125" customWidth="1"/>
    <col min="3" max="3" width="9.625" style="8" customWidth="1"/>
    <col min="4" max="4" width="13.625" customWidth="1"/>
    <col min="5" max="5" width="12.625" customWidth="1"/>
    <col min="7" max="7" width="0" hidden="1" customWidth="1"/>
    <col min="8" max="8" width="3.625" style="8" customWidth="1"/>
    <col min="9" max="9" width="3.625" customWidth="1"/>
    <col min="10" max="10" width="3.625" style="8" customWidth="1"/>
    <col min="11" max="11" width="3.625" customWidth="1"/>
    <col min="12" max="12" width="3.625" style="8" customWidth="1"/>
    <col min="13" max="13" width="8.875" style="8"/>
    <col min="14" max="14" width="3.625" customWidth="1"/>
    <col min="15" max="15" width="3.625" style="8" customWidth="1"/>
    <col min="16" max="16" width="3.625" customWidth="1"/>
    <col min="17" max="17" width="3.625" style="8" customWidth="1"/>
    <col min="18" max="18" width="3.625" customWidth="1"/>
    <col min="19" max="19" width="26.125" customWidth="1"/>
    <col min="21" max="27" width="8.875" hidden="1" customWidth="1"/>
    <col min="28" max="28" width="11.375" hidden="1" customWidth="1"/>
    <col min="29" max="29" width="27" hidden="1" customWidth="1"/>
    <col min="30" max="30" width="7.125" hidden="1" customWidth="1"/>
    <col min="31" max="31" width="33.125" hidden="1" customWidth="1"/>
    <col min="33" max="33" width="9.5" bestFit="1" customWidth="1"/>
  </cols>
  <sheetData>
    <row r="1" spans="1:31">
      <c r="A1" s="62" t="str">
        <f>CONCATENATE(大会情報!B3," メンバーエントリー用紙")</f>
        <v>秩父宮賜杯第55回全日本大学駅伝対校選手権大会九州地区選考会 メンバーエントリー用紙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31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4" spans="1:31">
      <c r="B4" s="56" t="s">
        <v>1</v>
      </c>
      <c r="C4" s="56"/>
      <c r="D4" s="58" t="str">
        <f>IF(基本登録情報!D5="","",基本登録情報!D5)</f>
        <v/>
      </c>
      <c r="E4" s="58"/>
      <c r="F4" s="58"/>
      <c r="G4" s="58"/>
    </row>
    <row r="5" spans="1:31">
      <c r="B5" s="56" t="s">
        <v>1386</v>
      </c>
      <c r="C5" s="56"/>
      <c r="D5" s="59" t="str">
        <f>IF(基本登録情報!D9="","",基本登録情報!D9)</f>
        <v/>
      </c>
      <c r="E5" s="59"/>
      <c r="F5" s="59"/>
      <c r="G5" s="59"/>
      <c r="H5" s="8" t="s">
        <v>1169</v>
      </c>
    </row>
    <row r="6" spans="1:31">
      <c r="B6" s="56" t="s">
        <v>1373</v>
      </c>
      <c r="C6" s="56"/>
      <c r="D6" s="59" t="str">
        <f>IF(基本登録情報!D12="","",基本登録情報!D12)</f>
        <v/>
      </c>
      <c r="E6" s="59"/>
      <c r="F6" s="59"/>
      <c r="G6" s="59"/>
      <c r="H6" s="8" t="s">
        <v>1169</v>
      </c>
      <c r="J6" s="8" t="s">
        <v>1172</v>
      </c>
      <c r="M6" s="58" t="str">
        <f>IF(基本登録情報!D14="","",基本登録情報!D14)</f>
        <v/>
      </c>
      <c r="N6" s="58"/>
      <c r="O6" s="58"/>
      <c r="P6" s="58"/>
      <c r="Q6" s="58"/>
      <c r="R6" s="58"/>
    </row>
    <row r="7" spans="1:31">
      <c r="B7" s="56" t="s">
        <v>1374</v>
      </c>
      <c r="C7" s="56"/>
      <c r="D7" s="59" t="str">
        <f>IF(基本登録情報!D18="","",基本登録情報!D18)</f>
        <v/>
      </c>
      <c r="E7" s="59"/>
      <c r="F7" s="59"/>
      <c r="G7" s="59"/>
      <c r="H7" s="8" t="s">
        <v>1169</v>
      </c>
      <c r="J7" s="8" t="s">
        <v>1172</v>
      </c>
      <c r="M7" s="59" t="str">
        <f>IF(基本登録情報!D20="","",基本登録情報!D20)</f>
        <v/>
      </c>
      <c r="N7" s="59"/>
      <c r="O7" s="59"/>
      <c r="P7" s="59"/>
      <c r="Q7" s="59"/>
      <c r="R7" s="59"/>
      <c r="V7" s="8"/>
    </row>
    <row r="8" spans="1:31">
      <c r="J8" s="8" t="s">
        <v>1173</v>
      </c>
      <c r="M8" s="59" t="str">
        <f>IF(基本登録情報!D22="","",基本登録情報!D22)</f>
        <v/>
      </c>
      <c r="N8" s="59"/>
      <c r="O8" s="59"/>
      <c r="P8" s="59"/>
      <c r="Q8" s="59"/>
      <c r="R8" s="59"/>
    </row>
    <row r="10" spans="1:31">
      <c r="B10" s="55" t="s">
        <v>1375</v>
      </c>
      <c r="C10" s="55"/>
      <c r="D10" s="63" t="str">
        <f>IFERROR(HLOOKUP(1,AC15:BD16,2,FALSE),"")</f>
        <v/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AC10" t="s">
        <v>1375</v>
      </c>
    </row>
    <row r="11" spans="1:31">
      <c r="B11" s="55"/>
      <c r="C11" s="55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</row>
    <row r="12" spans="1:31">
      <c r="B12" s="15"/>
      <c r="C12" s="15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31" ht="19.5">
      <c r="B13" s="36" t="s">
        <v>1442</v>
      </c>
      <c r="C13" s="15"/>
      <c r="D13" s="37" t="s">
        <v>1462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31">
      <c r="AC14" t="s">
        <v>1429</v>
      </c>
      <c r="AE14" t="s">
        <v>1431</v>
      </c>
    </row>
    <row r="15" spans="1:31">
      <c r="B15" s="4" t="s">
        <v>1387</v>
      </c>
      <c r="C15" s="9" t="s">
        <v>1388</v>
      </c>
      <c r="D15" s="4" t="s">
        <v>1395</v>
      </c>
      <c r="E15" s="4" t="s">
        <v>1379</v>
      </c>
      <c r="F15" s="4" t="s">
        <v>1380</v>
      </c>
      <c r="G15" s="4" t="s">
        <v>1396</v>
      </c>
      <c r="H15" s="54" t="s">
        <v>1398</v>
      </c>
      <c r="I15" s="54"/>
      <c r="J15" s="54"/>
      <c r="K15" s="54"/>
      <c r="L15" s="54"/>
      <c r="M15" s="54" t="s">
        <v>1397</v>
      </c>
      <c r="N15" s="54"/>
      <c r="O15" s="54"/>
      <c r="P15" s="54"/>
      <c r="Q15" s="54"/>
      <c r="R15" s="54"/>
      <c r="S15" s="4" t="s">
        <v>1371</v>
      </c>
      <c r="U15" s="50" t="s">
        <v>1426</v>
      </c>
      <c r="V15" s="50"/>
      <c r="W15" s="50"/>
      <c r="X15" s="50"/>
      <c r="Y15" s="15"/>
      <c r="Z15" s="15"/>
      <c r="AA15" s="15"/>
      <c r="AC15" s="5">
        <f>SUM(AC17:AC24)</f>
        <v>0</v>
      </c>
      <c r="AE15" s="5">
        <f>IF(SUM(AE17:AE24)&gt;0,1,0)</f>
        <v>0</v>
      </c>
    </row>
    <row r="16" spans="1:31" ht="30" customHeight="1">
      <c r="B16" s="4"/>
      <c r="C16" s="10" t="s">
        <v>1409</v>
      </c>
      <c r="D16" s="4" t="s">
        <v>1383</v>
      </c>
      <c r="E16" s="4" t="s">
        <v>1384</v>
      </c>
      <c r="F16" s="38" t="s">
        <v>600</v>
      </c>
      <c r="G16" s="4" t="s">
        <v>1406</v>
      </c>
      <c r="H16" s="9" t="s">
        <v>1408</v>
      </c>
      <c r="I16" s="4" t="s">
        <v>1404</v>
      </c>
      <c r="J16" s="9" t="s">
        <v>1407</v>
      </c>
      <c r="K16" s="4" t="s">
        <v>1405</v>
      </c>
      <c r="L16" s="9" t="s">
        <v>1410</v>
      </c>
      <c r="M16" s="9" t="s">
        <v>4309</v>
      </c>
      <c r="N16" s="4" t="s">
        <v>1399</v>
      </c>
      <c r="O16" s="9" t="s">
        <v>4310</v>
      </c>
      <c r="P16" s="4" t="s">
        <v>1401</v>
      </c>
      <c r="Q16" s="9" t="s">
        <v>4311</v>
      </c>
      <c r="R16" s="4" t="s">
        <v>1403</v>
      </c>
      <c r="S16" s="4" t="s">
        <v>4312</v>
      </c>
      <c r="U16" s="75" t="s">
        <v>1427</v>
      </c>
      <c r="V16" s="82"/>
      <c r="W16" s="75" t="s">
        <v>1428</v>
      </c>
      <c r="X16" s="83"/>
      <c r="Y16" s="39" t="s">
        <v>1441</v>
      </c>
      <c r="Z16" s="15"/>
      <c r="AA16" s="15"/>
      <c r="AC16" s="5" t="s">
        <v>1430</v>
      </c>
      <c r="AE16" s="5" t="s">
        <v>1432</v>
      </c>
    </row>
    <row r="17" spans="2:33" ht="30" customHeight="1">
      <c r="B17" s="5">
        <v>1</v>
      </c>
      <c r="C17" s="11"/>
      <c r="D17" s="44" t="str">
        <f>IF(C17="","",VLOOKUP(C17,'様式Ⅰ(男子）'!$D$15:$H$34,2,FALSE))</f>
        <v/>
      </c>
      <c r="E17" s="44" t="str">
        <f>IF(C17="","",VLOOKUP(C17,'様式Ⅰ(男子）'!$D$15:$H$34,3,FALSE))</f>
        <v/>
      </c>
      <c r="F17" s="44" t="str">
        <f>IF(C17="","",VLOOKUP(C17,'様式Ⅰ(男子）'!$D$15:$H$34,4,FALSE))</f>
        <v/>
      </c>
      <c r="G17" s="44" t="str">
        <f>IF(C17="","",VLOOKUP(C17,'様式Ⅰ(男子）'!$D$15:$H$34,5,FALSE))</f>
        <v/>
      </c>
      <c r="H17" s="11"/>
      <c r="I17" s="5" t="s">
        <v>1404</v>
      </c>
      <c r="J17" s="11"/>
      <c r="K17" s="5" t="s">
        <v>1405</v>
      </c>
      <c r="L17" s="11"/>
      <c r="M17" s="11"/>
      <c r="N17" s="5" t="s">
        <v>1399</v>
      </c>
      <c r="O17" s="11"/>
      <c r="P17" s="5" t="s">
        <v>1414</v>
      </c>
      <c r="Q17" s="11"/>
      <c r="R17" s="5" t="s">
        <v>1403</v>
      </c>
      <c r="S17" s="12"/>
      <c r="U17" s="5" t="str">
        <f>IF(C17="","",VLOOKUP(C17,'登録情報(男子）'!$C$3:$L$2000,9,FALSE))</f>
        <v/>
      </c>
      <c r="V17" s="5" t="str">
        <f>IF(C17="","",VLOOKUP(C17,'登録情報(男子）'!$C$3:$L$2000,10,FALSE))</f>
        <v/>
      </c>
      <c r="W17" s="5" t="str">
        <f>IF(C17="","",VLOOKUP(C17,'登録情報(男子）'!$C$3:$L$2000,4,FALSE))</f>
        <v/>
      </c>
      <c r="X17" s="7" t="str">
        <f>LEFT(W17,2)</f>
        <v/>
      </c>
      <c r="Y17" s="5" t="str">
        <f>IF(H17="","",H17*10000+J17*100+L17)</f>
        <v/>
      </c>
      <c r="Z17" t="str">
        <f>IF(C17="","",VLOOKUP('様式Ⅳ(男子）'!C17,'登録情報(男子）'!$C$3:$I$1063,4))</f>
        <v/>
      </c>
      <c r="AA17" t="str">
        <f>IF(C17="","",VLOOKUP('様式Ⅳ(男子）'!C17,'登録情報(男子）'!$C$3:$I$1063,7))</f>
        <v/>
      </c>
      <c r="AB17" t="str">
        <f>IF(C17="","",_xlfn.CONCAT(Z17,AA17))</f>
        <v/>
      </c>
      <c r="AC17" s="5">
        <f t="shared" ref="AC17:AC26" si="0">COUNTIF(C18:C24,C17)</f>
        <v>0</v>
      </c>
      <c r="AE17" s="5" t="str">
        <f>IF(C17="","",IF($D$4=VLOOKUP(C17,'登録情報(男子）'!$C$3:$M$2000,11,FALSE),0,1))</f>
        <v/>
      </c>
    </row>
    <row r="18" spans="2:33" ht="30" customHeight="1">
      <c r="B18" s="5">
        <v>2</v>
      </c>
      <c r="C18" s="11"/>
      <c r="D18" s="44" t="str">
        <f>IF(C18="","",VLOOKUP(C18,'様式Ⅰ(男子）'!$D$15:$H$34,2,FALSE))</f>
        <v/>
      </c>
      <c r="E18" s="44" t="str">
        <f>IF(C18="","",VLOOKUP(C18,'様式Ⅰ(男子）'!$D$15:$H$34,3,FALSE))</f>
        <v/>
      </c>
      <c r="F18" s="44" t="str">
        <f>IF(C18="","",VLOOKUP(C18,'様式Ⅰ(男子）'!$D$15:$H$34,4,FALSE))</f>
        <v/>
      </c>
      <c r="G18" s="44" t="str">
        <f>IF(C18="","",VLOOKUP(C18,'様式Ⅰ(男子）'!$D$15:$H$34,5,FALSE))</f>
        <v/>
      </c>
      <c r="H18" s="11"/>
      <c r="I18" s="5" t="s">
        <v>1404</v>
      </c>
      <c r="J18" s="11"/>
      <c r="K18" s="5" t="s">
        <v>1405</v>
      </c>
      <c r="L18" s="11"/>
      <c r="M18" s="11"/>
      <c r="N18" s="5" t="s">
        <v>1399</v>
      </c>
      <c r="O18" s="11"/>
      <c r="P18" s="5" t="s">
        <v>1414</v>
      </c>
      <c r="Q18" s="11"/>
      <c r="R18" s="5" t="s">
        <v>1403</v>
      </c>
      <c r="S18" s="12"/>
      <c r="U18" s="5" t="str">
        <f>IF(C18="","",VLOOKUP(C18,'登録情報(男子）'!$C$3:$L$2000,9,FALSE))</f>
        <v/>
      </c>
      <c r="V18" s="5" t="str">
        <f>IF(C18="","",VLOOKUP(C18,'登録情報(男子）'!$C$3:$L$2000,10,FALSE))</f>
        <v/>
      </c>
      <c r="W18" s="5" t="str">
        <f>IF(C18="","",VLOOKUP(C18,'登録情報(男子）'!$C$3:$L$2000,4,FALSE))</f>
        <v/>
      </c>
      <c r="X18" s="7" t="str">
        <f t="shared" ref="X18:X50" si="1">LEFT(W18,2)</f>
        <v/>
      </c>
      <c r="Y18" s="5" t="str">
        <f>IF(H18="","",H18*10000+J18*100+L18)</f>
        <v/>
      </c>
      <c r="Z18" t="str">
        <f>IF(C18="","",VLOOKUP('様式Ⅳ(男子）'!C18,'登録情報(男子）'!$C$3:$I$1063,4))</f>
        <v/>
      </c>
      <c r="AA18" t="str">
        <f>IF(C18="","",VLOOKUP('様式Ⅳ(男子）'!C18,'登録情報(男子）'!$C$3:$I$1063,7))</f>
        <v/>
      </c>
      <c r="AB18" t="str">
        <f t="shared" ref="AB18:AB50" si="2">IF(C18="","",_xlfn.CONCAT(Z18,AA18))</f>
        <v/>
      </c>
      <c r="AC18" s="5">
        <f t="shared" si="0"/>
        <v>0</v>
      </c>
      <c r="AE18" s="5" t="str">
        <f>IF(C18="","",IF($D$4=VLOOKUP(C18,'登録情報(男子）'!$C$3:$M$2000,11,FALSE),0,1))</f>
        <v/>
      </c>
    </row>
    <row r="19" spans="2:33" ht="30" customHeight="1">
      <c r="B19" s="5">
        <v>3</v>
      </c>
      <c r="C19" s="11"/>
      <c r="D19" s="44" t="str">
        <f>IF(C19="","",VLOOKUP(C19,'様式Ⅰ(男子）'!$D$15:$H$34,2,FALSE))</f>
        <v/>
      </c>
      <c r="E19" s="44" t="str">
        <f>IF(C19="","",VLOOKUP(C19,'様式Ⅰ(男子）'!$D$15:$H$34,3,FALSE))</f>
        <v/>
      </c>
      <c r="F19" s="44" t="str">
        <f>IF(C19="","",VLOOKUP(C19,'様式Ⅰ(男子）'!$D$15:$H$34,4,FALSE))</f>
        <v/>
      </c>
      <c r="G19" s="44" t="str">
        <f>IF(C19="","",VLOOKUP(C19,'様式Ⅰ(男子）'!$D$15:$H$34,5,FALSE))</f>
        <v/>
      </c>
      <c r="H19" s="11"/>
      <c r="I19" s="5" t="s">
        <v>1404</v>
      </c>
      <c r="J19" s="11"/>
      <c r="K19" s="5" t="s">
        <v>1405</v>
      </c>
      <c r="L19" s="11"/>
      <c r="M19" s="11"/>
      <c r="N19" s="5" t="s">
        <v>1399</v>
      </c>
      <c r="O19" s="11"/>
      <c r="P19" s="5" t="s">
        <v>1400</v>
      </c>
      <c r="Q19" s="11"/>
      <c r="R19" s="5" t="s">
        <v>1402</v>
      </c>
      <c r="S19" s="12"/>
      <c r="U19" s="5" t="str">
        <f>IF(C19="","",VLOOKUP(C19,'登録情報(男子）'!$C$3:$L$2000,9,FALSE))</f>
        <v/>
      </c>
      <c r="V19" s="5" t="str">
        <f>IF(C19="","",VLOOKUP(C19,'登録情報(男子）'!$C$3:$L$2000,10,FALSE))</f>
        <v/>
      </c>
      <c r="W19" s="5" t="str">
        <f>IF(C19="","",VLOOKUP(C19,'登録情報(男子）'!$C$3:$L$2000,4,FALSE))</f>
        <v/>
      </c>
      <c r="X19" s="7" t="str">
        <f t="shared" si="1"/>
        <v/>
      </c>
      <c r="Y19" s="5" t="str">
        <f t="shared" ref="Y19:Y50" si="3">IF(H19="","",H19*10000+J19*100+L19)</f>
        <v/>
      </c>
      <c r="Z19" t="str">
        <f>IF(C19="","",VLOOKUP('様式Ⅳ(男子）'!C19,'登録情報(男子）'!$C$3:$I$1063,4))</f>
        <v/>
      </c>
      <c r="AA19" t="str">
        <f>IF(C19="","",VLOOKUP('様式Ⅳ(男子）'!C19,'登録情報(男子）'!$C$3:$I$1063,7))</f>
        <v/>
      </c>
      <c r="AB19" t="str">
        <f t="shared" si="2"/>
        <v/>
      </c>
      <c r="AC19" s="5">
        <f t="shared" si="0"/>
        <v>0</v>
      </c>
      <c r="AE19" s="5" t="str">
        <f>IF(C19="","",IF($D$4=VLOOKUP(C19,'登録情報(男子）'!$C$3:$M$2000,11,FALSE),0,1))</f>
        <v/>
      </c>
    </row>
    <row r="20" spans="2:33" ht="30" customHeight="1">
      <c r="B20" s="5">
        <v>4</v>
      </c>
      <c r="C20" s="11"/>
      <c r="D20" s="44" t="str">
        <f>IF(C20="","",VLOOKUP(C20,'様式Ⅰ(男子）'!$D$15:$H$34,2,FALSE))</f>
        <v/>
      </c>
      <c r="E20" s="44" t="str">
        <f>IF(C20="","",VLOOKUP(C20,'様式Ⅰ(男子）'!$D$15:$H$34,3,FALSE))</f>
        <v/>
      </c>
      <c r="F20" s="44" t="str">
        <f>IF(C20="","",VLOOKUP(C20,'様式Ⅰ(男子）'!$D$15:$H$34,4,FALSE))</f>
        <v/>
      </c>
      <c r="G20" s="44" t="str">
        <f>IF(C20="","",VLOOKUP(C20,'様式Ⅰ(男子）'!$D$15:$H$34,5,FALSE))</f>
        <v/>
      </c>
      <c r="H20" s="11"/>
      <c r="I20" s="5" t="s">
        <v>1404</v>
      </c>
      <c r="J20" s="11"/>
      <c r="K20" s="5" t="s">
        <v>1405</v>
      </c>
      <c r="L20" s="11"/>
      <c r="M20" s="11"/>
      <c r="N20" s="5" t="s">
        <v>1399</v>
      </c>
      <c r="O20" s="11"/>
      <c r="P20" s="5" t="s">
        <v>1400</v>
      </c>
      <c r="Q20" s="11"/>
      <c r="R20" s="5" t="s">
        <v>1402</v>
      </c>
      <c r="S20" s="12"/>
      <c r="U20" s="5" t="str">
        <f>IF(C20="","",VLOOKUP(C20,'登録情報(男子）'!$C$3:$L$2000,9,FALSE))</f>
        <v/>
      </c>
      <c r="V20" s="5" t="str">
        <f>IF(C20="","",VLOOKUP(C20,'登録情報(男子）'!$C$3:$L$2000,10,FALSE))</f>
        <v/>
      </c>
      <c r="W20" s="5" t="str">
        <f>IF(C20="","",VLOOKUP(C20,'登録情報(男子）'!$C$3:$L$2000,4,FALSE))</f>
        <v/>
      </c>
      <c r="X20" s="7" t="str">
        <f t="shared" si="1"/>
        <v/>
      </c>
      <c r="Y20" s="5" t="str">
        <f t="shared" si="3"/>
        <v/>
      </c>
      <c r="Z20" t="str">
        <f>IF(C20="","",VLOOKUP('様式Ⅳ(男子）'!C20,'登録情報(男子）'!$C$3:$I$1063,4))</f>
        <v/>
      </c>
      <c r="AA20" t="str">
        <f>IF(C20="","",VLOOKUP('様式Ⅳ(男子）'!C20,'登録情報(男子）'!$C$3:$I$1063,7))</f>
        <v/>
      </c>
      <c r="AB20" t="str">
        <f t="shared" si="2"/>
        <v/>
      </c>
      <c r="AC20" s="5">
        <f t="shared" si="0"/>
        <v>0</v>
      </c>
      <c r="AE20" s="5" t="str">
        <f>IF(C20="","",IF($D$4=VLOOKUP(C20,'登録情報(男子）'!$C$3:$M$2000,11,FALSE),0,1))</f>
        <v/>
      </c>
    </row>
    <row r="21" spans="2:33" ht="30" customHeight="1">
      <c r="B21" s="5">
        <v>5</v>
      </c>
      <c r="C21" s="11"/>
      <c r="D21" s="44" t="str">
        <f>IF(C21="","",VLOOKUP(C21,'様式Ⅰ(男子）'!$D$15:$H$34,2,FALSE))</f>
        <v/>
      </c>
      <c r="E21" s="44" t="str">
        <f>IF(C21="","",VLOOKUP(C21,'様式Ⅰ(男子）'!$D$15:$H$34,3,FALSE))</f>
        <v/>
      </c>
      <c r="F21" s="44" t="str">
        <f>IF(C21="","",VLOOKUP(C21,'様式Ⅰ(男子）'!$D$15:$H$34,4,FALSE))</f>
        <v/>
      </c>
      <c r="G21" s="44" t="str">
        <f>IF(C21="","",VLOOKUP(C21,'様式Ⅰ(男子）'!$D$15:$H$34,5,FALSE))</f>
        <v/>
      </c>
      <c r="H21" s="11"/>
      <c r="I21" s="5" t="s">
        <v>1404</v>
      </c>
      <c r="J21" s="11"/>
      <c r="K21" s="5" t="s">
        <v>1405</v>
      </c>
      <c r="L21" s="11"/>
      <c r="M21" s="11"/>
      <c r="N21" s="5" t="s">
        <v>1399</v>
      </c>
      <c r="O21" s="11"/>
      <c r="P21" s="5" t="s">
        <v>1400</v>
      </c>
      <c r="Q21" s="11"/>
      <c r="R21" s="5" t="s">
        <v>1402</v>
      </c>
      <c r="S21" s="12"/>
      <c r="U21" s="5" t="str">
        <f>IF(C21="","",VLOOKUP(C21,'登録情報(男子）'!$C$3:$L$2000,9,FALSE))</f>
        <v/>
      </c>
      <c r="V21" s="5" t="str">
        <f>IF(C21="","",VLOOKUP(C21,'登録情報(男子）'!$C$3:$L$2000,10,FALSE))</f>
        <v/>
      </c>
      <c r="W21" s="5" t="str">
        <f>IF(C21="","",VLOOKUP(C21,'登録情報(男子）'!$C$3:$L$2000,4,FALSE))</f>
        <v/>
      </c>
      <c r="X21" s="7" t="str">
        <f t="shared" si="1"/>
        <v/>
      </c>
      <c r="Y21" s="5" t="str">
        <f t="shared" si="3"/>
        <v/>
      </c>
      <c r="Z21" t="str">
        <f>IF(C21="","",VLOOKUP('様式Ⅳ(男子）'!C21,'登録情報(男子）'!$C$3:$I$1063,4))</f>
        <v/>
      </c>
      <c r="AA21" t="str">
        <f>IF(C21="","",VLOOKUP('様式Ⅳ(男子）'!C21,'登録情報(男子）'!$C$3:$I$1063,7))</f>
        <v/>
      </c>
      <c r="AB21" t="str">
        <f t="shared" si="2"/>
        <v/>
      </c>
      <c r="AC21" s="5">
        <f t="shared" si="0"/>
        <v>0</v>
      </c>
      <c r="AE21" s="5" t="str">
        <f>IF(C21="","",IF($D$4=VLOOKUP(C21,'登録情報(男子）'!$C$3:$M$2000,11,FALSE),0,1))</f>
        <v/>
      </c>
    </row>
    <row r="22" spans="2:33" ht="30" customHeight="1">
      <c r="B22" s="5">
        <v>6</v>
      </c>
      <c r="C22" s="11"/>
      <c r="D22" s="44" t="str">
        <f>IF(C22="","",VLOOKUP(C22,'様式Ⅰ(男子）'!$D$15:$H$34,2,FALSE))</f>
        <v/>
      </c>
      <c r="E22" s="44" t="str">
        <f>IF(C22="","",VLOOKUP(C22,'様式Ⅰ(男子）'!$D$15:$H$34,3,FALSE))</f>
        <v/>
      </c>
      <c r="F22" s="44" t="str">
        <f>IF(C22="","",VLOOKUP(C22,'様式Ⅰ(男子）'!$D$15:$H$34,4,FALSE))</f>
        <v/>
      </c>
      <c r="G22" s="44" t="str">
        <f>IF(C22="","",VLOOKUP(C22,'様式Ⅰ(男子）'!$D$15:$H$34,5,FALSE))</f>
        <v/>
      </c>
      <c r="H22" s="11"/>
      <c r="I22" s="5" t="s">
        <v>1404</v>
      </c>
      <c r="J22" s="11"/>
      <c r="K22" s="5" t="s">
        <v>1405</v>
      </c>
      <c r="L22" s="11"/>
      <c r="M22" s="11"/>
      <c r="N22" s="5" t="s">
        <v>1399</v>
      </c>
      <c r="O22" s="11"/>
      <c r="P22" s="5" t="s">
        <v>1400</v>
      </c>
      <c r="Q22" s="11"/>
      <c r="R22" s="5" t="s">
        <v>1402</v>
      </c>
      <c r="S22" s="12"/>
      <c r="U22" s="5" t="str">
        <f>IF(C22="","",VLOOKUP(C22,'登録情報(男子）'!$C$3:$L$2000,9,FALSE))</f>
        <v/>
      </c>
      <c r="V22" s="5" t="str">
        <f>IF(C22="","",VLOOKUP(C22,'登録情報(男子）'!$C$3:$L$2000,10,FALSE))</f>
        <v/>
      </c>
      <c r="W22" s="5" t="str">
        <f>IF(C22="","",VLOOKUP(C22,'登録情報(男子）'!$C$3:$L$2000,4,FALSE))</f>
        <v/>
      </c>
      <c r="X22" s="7" t="str">
        <f t="shared" si="1"/>
        <v/>
      </c>
      <c r="Y22" s="5" t="str">
        <f t="shared" si="3"/>
        <v/>
      </c>
      <c r="Z22" t="str">
        <f>IF(C22="","",VLOOKUP('様式Ⅳ(男子）'!C22,'登録情報(男子）'!$C$3:$I$1063,4))</f>
        <v/>
      </c>
      <c r="AA22" t="str">
        <f>IF(C22="","",VLOOKUP('様式Ⅳ(男子）'!C22,'登録情報(男子）'!$C$3:$I$1063,7))</f>
        <v/>
      </c>
      <c r="AB22" t="str">
        <f t="shared" si="2"/>
        <v/>
      </c>
      <c r="AC22" s="5">
        <f t="shared" si="0"/>
        <v>0</v>
      </c>
      <c r="AE22" s="5" t="str">
        <f>IF(C22="","",IF($D$4=VLOOKUP(C22,'登録情報(男子）'!$C$3:$M$2000,11,FALSE),0,1))</f>
        <v/>
      </c>
    </row>
    <row r="23" spans="2:33" ht="30" customHeight="1">
      <c r="B23" s="5">
        <v>7</v>
      </c>
      <c r="C23" s="11"/>
      <c r="D23" s="44" t="str">
        <f>IF(C23="","",VLOOKUP(C23,'様式Ⅰ(男子）'!$D$15:$H$34,2,FALSE))</f>
        <v/>
      </c>
      <c r="E23" s="44" t="str">
        <f>IF(C23="","",VLOOKUP(C23,'様式Ⅰ(男子）'!$D$15:$H$34,3,FALSE))</f>
        <v/>
      </c>
      <c r="F23" s="44" t="str">
        <f>IF(C23="","",VLOOKUP(C23,'様式Ⅰ(男子）'!$D$15:$H$34,4,FALSE))</f>
        <v/>
      </c>
      <c r="G23" s="44" t="str">
        <f>IF(C23="","",VLOOKUP(C23,'様式Ⅰ(男子）'!$D$15:$H$34,5,FALSE))</f>
        <v/>
      </c>
      <c r="H23" s="11"/>
      <c r="I23" s="5" t="s">
        <v>1404</v>
      </c>
      <c r="J23" s="11"/>
      <c r="K23" s="5" t="s">
        <v>1405</v>
      </c>
      <c r="L23" s="11"/>
      <c r="M23" s="11"/>
      <c r="N23" s="5" t="s">
        <v>1399</v>
      </c>
      <c r="O23" s="11"/>
      <c r="P23" s="5" t="s">
        <v>1400</v>
      </c>
      <c r="Q23" s="11"/>
      <c r="R23" s="5" t="s">
        <v>1402</v>
      </c>
      <c r="S23" s="12"/>
      <c r="U23" s="5" t="str">
        <f>IF(C23="","",VLOOKUP(C23,'登録情報(男子）'!$C$3:$L$2000,9,FALSE))</f>
        <v/>
      </c>
      <c r="V23" s="5" t="str">
        <f>IF(C23="","",VLOOKUP(C23,'登録情報(男子）'!$C$3:$L$2000,10,FALSE))</f>
        <v/>
      </c>
      <c r="W23" s="5" t="str">
        <f>IF(C23="","",VLOOKUP(C23,'登録情報(男子）'!$C$3:$L$2000,4,FALSE))</f>
        <v/>
      </c>
      <c r="X23" s="7" t="str">
        <f t="shared" si="1"/>
        <v/>
      </c>
      <c r="Y23" s="5" t="str">
        <f t="shared" si="3"/>
        <v/>
      </c>
      <c r="Z23" t="str">
        <f>IF(C23="","",VLOOKUP('様式Ⅳ(男子）'!C23,'登録情報(男子）'!$C$3:$I$1063,4))</f>
        <v/>
      </c>
      <c r="AA23" t="str">
        <f>IF(C23="","",VLOOKUP('様式Ⅳ(男子）'!C23,'登録情報(男子）'!$C$3:$I$1063,7))</f>
        <v/>
      </c>
      <c r="AB23" t="str">
        <f t="shared" si="2"/>
        <v/>
      </c>
      <c r="AC23" s="5">
        <f t="shared" si="0"/>
        <v>0</v>
      </c>
      <c r="AE23" s="5" t="str">
        <f>IF(C23="","",IF($D$4=VLOOKUP(C23,'登録情報(男子）'!$C$3:$M$2000,11,FALSE),0,1))</f>
        <v/>
      </c>
    </row>
    <row r="24" spans="2:33" ht="30" customHeight="1">
      <c r="B24" s="5">
        <v>8</v>
      </c>
      <c r="C24" s="11"/>
      <c r="D24" s="44" t="str">
        <f>IF(C24="","",VLOOKUP(C24,'様式Ⅰ(男子）'!$D$15:$H$34,2,FALSE))</f>
        <v/>
      </c>
      <c r="E24" s="44" t="str">
        <f>IF(C24="","",VLOOKUP(C24,'様式Ⅰ(男子）'!$D$15:$H$34,3,FALSE))</f>
        <v/>
      </c>
      <c r="F24" s="44" t="str">
        <f>IF(C24="","",VLOOKUP(C24,'様式Ⅰ(男子）'!$D$15:$H$34,4,FALSE))</f>
        <v/>
      </c>
      <c r="G24" s="44" t="str">
        <f>IF(C24="","",VLOOKUP(C24,'様式Ⅰ(男子）'!$D$15:$H$34,5,FALSE))</f>
        <v/>
      </c>
      <c r="H24" s="11"/>
      <c r="I24" s="5" t="s">
        <v>1404</v>
      </c>
      <c r="J24" s="11"/>
      <c r="K24" s="5" t="s">
        <v>1405</v>
      </c>
      <c r="L24" s="11"/>
      <c r="M24" s="11"/>
      <c r="N24" s="5" t="s">
        <v>1399</v>
      </c>
      <c r="O24" s="11"/>
      <c r="P24" s="5" t="s">
        <v>1400</v>
      </c>
      <c r="Q24" s="11"/>
      <c r="R24" s="5" t="s">
        <v>1402</v>
      </c>
      <c r="S24" s="12"/>
      <c r="U24" s="5" t="str">
        <f>IF(C24="","",VLOOKUP(C24,'登録情報(男子）'!$C$3:$L$2000,9,FALSE))</f>
        <v/>
      </c>
      <c r="V24" s="5" t="str">
        <f>IF(C24="","",VLOOKUP(C24,'登録情報(男子）'!$C$3:$L$2000,10,FALSE))</f>
        <v/>
      </c>
      <c r="W24" s="5" t="str">
        <f>IF(C24="","",VLOOKUP(C24,'登録情報(男子）'!$C$3:$L$2000,4,FALSE))</f>
        <v/>
      </c>
      <c r="X24" s="7" t="str">
        <f t="shared" si="1"/>
        <v/>
      </c>
      <c r="Y24" s="5" t="str">
        <f t="shared" si="3"/>
        <v/>
      </c>
      <c r="Z24" t="str">
        <f>IF(C24="","",VLOOKUP('様式Ⅳ(男子）'!C24,'登録情報(男子）'!$C$3:$I$1063,4))</f>
        <v/>
      </c>
      <c r="AA24" t="str">
        <f>IF(C24="","",VLOOKUP('様式Ⅳ(男子）'!C24,'登録情報(男子）'!$C$3:$I$1063,7))</f>
        <v/>
      </c>
      <c r="AB24" t="str">
        <f t="shared" si="2"/>
        <v/>
      </c>
      <c r="AC24" s="5">
        <f t="shared" si="0"/>
        <v>0</v>
      </c>
      <c r="AE24" s="5" t="str">
        <f>IF(C24="","",IF($D$4=VLOOKUP(C24,'登録情報(男子）'!$C$3:$M$2000,11,FALSE),0,1))</f>
        <v/>
      </c>
      <c r="AG24" t="str">
        <f>IF(H24="","",H24*10000+J24*100+L24)</f>
        <v/>
      </c>
    </row>
    <row r="25" spans="2:33" ht="30" customHeight="1">
      <c r="B25" s="5">
        <v>9</v>
      </c>
      <c r="C25" s="11"/>
      <c r="D25" s="44" t="str">
        <f>IF(C25="","",VLOOKUP(C25,'様式Ⅰ(男子）'!$D$15:$H$34,2,FALSE))</f>
        <v/>
      </c>
      <c r="E25" s="44" t="str">
        <f>IF(C25="","",VLOOKUP(C25,'様式Ⅰ(男子）'!$D$15:$H$34,3,FALSE))</f>
        <v/>
      </c>
      <c r="F25" s="44" t="str">
        <f>IF(C25="","",VLOOKUP(C25,'様式Ⅰ(男子）'!$D$15:$H$34,4,FALSE))</f>
        <v/>
      </c>
      <c r="G25" s="44" t="str">
        <f>IF(C25="","",VLOOKUP(C25,'様式Ⅰ(男子）'!$D$15:$H$34,5,FALSE))</f>
        <v/>
      </c>
      <c r="H25" s="11"/>
      <c r="I25" s="5" t="s">
        <v>1404</v>
      </c>
      <c r="J25" s="11"/>
      <c r="K25" s="5" t="s">
        <v>1405</v>
      </c>
      <c r="L25" s="11"/>
      <c r="M25" s="11"/>
      <c r="N25" s="5" t="s">
        <v>1399</v>
      </c>
      <c r="O25" s="11"/>
      <c r="P25" s="5" t="s">
        <v>1400</v>
      </c>
      <c r="Q25" s="11"/>
      <c r="R25" s="5" t="s">
        <v>1402</v>
      </c>
      <c r="S25" s="12"/>
      <c r="U25" s="5" t="str">
        <f>IF(C25="","",VLOOKUP(C25,'登録情報(男子）'!$C$3:$L$2000,9,FALSE))</f>
        <v/>
      </c>
      <c r="V25" s="5" t="str">
        <f>IF(C25="","",VLOOKUP(C25,'登録情報(男子）'!$C$3:$L$2000,10,FALSE))</f>
        <v/>
      </c>
      <c r="W25" s="5" t="str">
        <f>IF(C25="","",VLOOKUP(C25,'登録情報(男子）'!$C$3:$L$2000,4,FALSE))</f>
        <v/>
      </c>
      <c r="X25" s="7" t="str">
        <f t="shared" si="1"/>
        <v/>
      </c>
      <c r="Y25" s="5" t="str">
        <f t="shared" si="3"/>
        <v/>
      </c>
      <c r="Z25" t="str">
        <f>IF(C25="","",VLOOKUP('様式Ⅳ(男子）'!C25,'登録情報(男子）'!$C$3:$I$1063,4))</f>
        <v/>
      </c>
      <c r="AA25" t="str">
        <f>IF(C25="","",VLOOKUP('様式Ⅳ(男子）'!C25,'登録情報(男子）'!$C$3:$I$1063,7))</f>
        <v/>
      </c>
      <c r="AB25" t="str">
        <f t="shared" si="2"/>
        <v/>
      </c>
      <c r="AC25" s="5">
        <f t="shared" si="0"/>
        <v>0</v>
      </c>
      <c r="AE25" s="5" t="str">
        <f>IF(C25="","",IF($D$4=VLOOKUP(C25,'登録情報(男子）'!$C$3:$M$2000,11,FALSE),0,1))</f>
        <v/>
      </c>
    </row>
    <row r="26" spans="2:33" ht="30" customHeight="1">
      <c r="B26" s="5">
        <v>10</v>
      </c>
      <c r="C26" s="11"/>
      <c r="D26" s="44" t="str">
        <f>IF(C26="","",VLOOKUP(C26,'様式Ⅰ(男子）'!$D$15:$H$34,2,FALSE))</f>
        <v/>
      </c>
      <c r="E26" s="44" t="str">
        <f>IF(C26="","",VLOOKUP(C26,'様式Ⅰ(男子）'!$D$15:$H$34,3,FALSE))</f>
        <v/>
      </c>
      <c r="F26" s="44" t="str">
        <f>IF(C26="","",VLOOKUP(C26,'様式Ⅰ(男子）'!$D$15:$H$34,4,FALSE))</f>
        <v/>
      </c>
      <c r="G26" s="44" t="str">
        <f>IF(C26="","",VLOOKUP(C26,'様式Ⅰ(男子）'!$D$15:$H$34,5,FALSE))</f>
        <v/>
      </c>
      <c r="H26" s="11"/>
      <c r="I26" s="5" t="s">
        <v>1404</v>
      </c>
      <c r="J26" s="11"/>
      <c r="K26" s="5" t="s">
        <v>1405</v>
      </c>
      <c r="L26" s="11"/>
      <c r="M26" s="11"/>
      <c r="N26" s="5" t="s">
        <v>1399</v>
      </c>
      <c r="O26" s="11"/>
      <c r="P26" s="5" t="s">
        <v>1400</v>
      </c>
      <c r="Q26" s="11"/>
      <c r="R26" s="5" t="s">
        <v>1402</v>
      </c>
      <c r="S26" s="12"/>
      <c r="U26" s="5" t="str">
        <f>IF(C26="","",VLOOKUP(C26,'登録情報(男子）'!$C$3:$L$2000,9,FALSE))</f>
        <v/>
      </c>
      <c r="V26" s="5" t="str">
        <f>IF(C26="","",VLOOKUP(C26,'登録情報(男子）'!$C$3:$L$2000,10,FALSE))</f>
        <v/>
      </c>
      <c r="W26" s="5" t="str">
        <f>IF(C26="","",VLOOKUP(C26,'登録情報(男子）'!$C$3:$L$2000,4,FALSE))</f>
        <v/>
      </c>
      <c r="X26" s="7" t="str">
        <f t="shared" si="1"/>
        <v/>
      </c>
      <c r="Y26" s="23" t="str">
        <f t="shared" si="3"/>
        <v/>
      </c>
      <c r="Z26" t="str">
        <f>IF(C26="","",VLOOKUP('様式Ⅳ(男子）'!C26,'登録情報(男子）'!$C$3:$I$1063,4))</f>
        <v/>
      </c>
      <c r="AA26" t="str">
        <f>IF(C26="","",VLOOKUP('様式Ⅳ(男子）'!C26,'登録情報(男子）'!$C$3:$I$1063,7))</f>
        <v/>
      </c>
      <c r="AB26" t="str">
        <f t="shared" si="2"/>
        <v/>
      </c>
      <c r="AC26" s="5">
        <f t="shared" si="0"/>
        <v>0</v>
      </c>
      <c r="AE26" s="5" t="str">
        <f>IF(C26="","",IF($D$4=VLOOKUP(C26,'登録情報(男子）'!$C$3:$M$2000,11,FALSE),0,1))</f>
        <v/>
      </c>
    </row>
    <row r="27" spans="2:33">
      <c r="Y27" s="26"/>
      <c r="AB27" t="str">
        <f t="shared" si="2"/>
        <v/>
      </c>
    </row>
    <row r="28" spans="2:33" ht="19.5">
      <c r="B28" s="40" t="s">
        <v>1436</v>
      </c>
      <c r="AB28" t="str">
        <f t="shared" si="2"/>
        <v/>
      </c>
    </row>
    <row r="29" spans="2:33" ht="19.5">
      <c r="B29" s="40"/>
      <c r="AB29" t="str">
        <f t="shared" si="2"/>
        <v/>
      </c>
    </row>
    <row r="30" spans="2:33" ht="20.100000000000001" customHeight="1">
      <c r="B30" s="41" t="s">
        <v>1387</v>
      </c>
      <c r="C30" s="9" t="s">
        <v>1443</v>
      </c>
      <c r="D30" s="4" t="s">
        <v>1444</v>
      </c>
      <c r="E30" s="4" t="s">
        <v>1379</v>
      </c>
      <c r="F30" s="4" t="s">
        <v>1445</v>
      </c>
      <c r="G30" s="4" t="s">
        <v>1446</v>
      </c>
      <c r="H30" s="79" t="s">
        <v>1447</v>
      </c>
      <c r="I30" s="80"/>
      <c r="J30" s="80"/>
      <c r="K30" s="80"/>
      <c r="L30" s="81"/>
      <c r="M30" s="79" t="s">
        <v>1448</v>
      </c>
      <c r="N30" s="80"/>
      <c r="O30" s="80"/>
      <c r="P30" s="80"/>
      <c r="Q30" s="80"/>
      <c r="R30" s="81"/>
      <c r="S30" s="4" t="s">
        <v>1449</v>
      </c>
      <c r="Y30" s="32"/>
      <c r="AB30" t="str">
        <f t="shared" si="2"/>
        <v/>
      </c>
    </row>
    <row r="31" spans="2:33" ht="30" customHeight="1">
      <c r="B31" s="5">
        <v>1</v>
      </c>
      <c r="C31" s="11"/>
      <c r="D31" s="44" t="str">
        <f>IF(C31="","",VLOOKUP(C31,'登録情報(男子）'!$C$3:$M$1100,2,FALSE))</f>
        <v/>
      </c>
      <c r="E31" s="44" t="str">
        <f>IF(C31="","",VLOOKUP(C31,'登録情報(男子）'!$C$3:$M$1100,3,FALSE))</f>
        <v/>
      </c>
      <c r="F31" s="44" t="str">
        <f>IF(C31="","",VLOOKUP(C31,'登録情報(男子）'!$C$3:$M$1100,6,FALSE))</f>
        <v/>
      </c>
      <c r="G31" s="44" t="str">
        <f>IF(C31="","",VLOOKUP(C31,'登録情報(男子）'!$C$3:$M$1100,7,FALSE))</f>
        <v/>
      </c>
      <c r="H31" s="11"/>
      <c r="I31" s="5" t="s">
        <v>1450</v>
      </c>
      <c r="J31" s="11"/>
      <c r="K31" s="5" t="s">
        <v>1451</v>
      </c>
      <c r="L31" s="11"/>
      <c r="M31" s="11"/>
      <c r="N31" s="5" t="s">
        <v>1452</v>
      </c>
      <c r="O31" s="11"/>
      <c r="P31" s="5" t="s">
        <v>1453</v>
      </c>
      <c r="Q31" s="11"/>
      <c r="R31" s="5" t="s">
        <v>1454</v>
      </c>
      <c r="S31" s="12"/>
      <c r="T31" s="29"/>
      <c r="U31" s="5" t="str">
        <f>IF(C31="","",VLOOKUP(C31,'登録情報(男子）'!$C$3:$L$2000,9,FALSE))</f>
        <v/>
      </c>
      <c r="V31" s="5" t="str">
        <f>IF(C31="","",VLOOKUP(C31,'登録情報(男子）'!$C$3:$L$2000,10,FALSE))</f>
        <v/>
      </c>
      <c r="W31" s="5" t="str">
        <f>IF(C31="","",VLOOKUP(C31,'登録情報(男子）'!$C$3:$L$2000,4,FALSE))</f>
        <v/>
      </c>
      <c r="X31" s="7" t="str">
        <f t="shared" si="1"/>
        <v/>
      </c>
      <c r="Y31" s="34" t="str">
        <f t="shared" si="3"/>
        <v/>
      </c>
      <c r="Z31" t="str">
        <f>IF(C31="","",VLOOKUP('様式Ⅳ(男子）'!C31,'登録情報(男子）'!$C$3:$I$1063,4))</f>
        <v/>
      </c>
      <c r="AA31" t="str">
        <f>IF(C31="","",VLOOKUP('様式Ⅳ(男子）'!C31,'登録情報(男子）'!$C$3:$I$1063,7))</f>
        <v/>
      </c>
      <c r="AB31" t="str">
        <f t="shared" si="2"/>
        <v/>
      </c>
      <c r="AC31" s="5">
        <f t="shared" ref="AC31:AC50" si="4">COUNTIF(C32:C38,C31)</f>
        <v>0</v>
      </c>
      <c r="AE31" s="5" t="str">
        <f>IF(C31="","",IF($D$4=VLOOKUP(C31,'登録情報(男子）'!$C$3:$M$2000,11,FALSE),0,1))</f>
        <v/>
      </c>
    </row>
    <row r="32" spans="2:33" ht="30" customHeight="1">
      <c r="B32" s="5">
        <v>2</v>
      </c>
      <c r="C32" s="11"/>
      <c r="D32" s="44" t="str">
        <f>IF(C32="","",VLOOKUP(C32,'登録情報(男子）'!$C$3:$M$1100,2,FALSE))</f>
        <v/>
      </c>
      <c r="E32" s="44" t="str">
        <f>IF(C32="","",VLOOKUP(C32,'登録情報(男子）'!$C$3:$M$1100,3,FALSE))</f>
        <v/>
      </c>
      <c r="F32" s="44" t="str">
        <f>IF(C32="","",VLOOKUP(C32,'登録情報(男子）'!$C$3:$M$1100,6,FALSE))</f>
        <v/>
      </c>
      <c r="G32" s="44" t="str">
        <f>IF(C32="","",VLOOKUP(C32,'登録情報(男子）'!$C$3:$M$1100,7,FALSE))</f>
        <v/>
      </c>
      <c r="H32" s="16"/>
      <c r="I32" s="5" t="s">
        <v>1450</v>
      </c>
      <c r="J32" s="12"/>
      <c r="K32" s="5" t="s">
        <v>1451</v>
      </c>
      <c r="L32" s="12"/>
      <c r="M32" s="12"/>
      <c r="N32" s="5" t="s">
        <v>1452</v>
      </c>
      <c r="O32" s="11"/>
      <c r="P32" s="5" t="s">
        <v>1453</v>
      </c>
      <c r="Q32" s="11"/>
      <c r="R32" s="5" t="s">
        <v>1454</v>
      </c>
      <c r="S32" s="12"/>
      <c r="T32" s="29"/>
      <c r="U32" s="5" t="str">
        <f>IF(C32="","",VLOOKUP(C32,'登録情報(男子）'!$C$3:$L$2000,9,FALSE))</f>
        <v/>
      </c>
      <c r="V32" s="5" t="str">
        <f>IF(C32="","",VLOOKUP(C32,'登録情報(男子）'!$C$3:$L$2000,10,FALSE))</f>
        <v/>
      </c>
      <c r="W32" s="5" t="str">
        <f>IF(C32="","",VLOOKUP(C32,'登録情報(男子）'!$C$3:$L$2000,4,FALSE))</f>
        <v/>
      </c>
      <c r="X32" s="7" t="str">
        <f t="shared" si="1"/>
        <v/>
      </c>
      <c r="Y32" s="5" t="str">
        <f t="shared" si="3"/>
        <v/>
      </c>
      <c r="Z32" t="str">
        <f>IF(C32="","",VLOOKUP('様式Ⅳ(男子）'!C32,'登録情報(男子）'!$C$3:$I$1063,4))</f>
        <v/>
      </c>
      <c r="AA32" t="str">
        <f>IF(C32="","",VLOOKUP('様式Ⅳ(男子）'!C32,'登録情報(男子）'!$C$3:$I$1063,7))</f>
        <v/>
      </c>
      <c r="AB32" t="str">
        <f t="shared" si="2"/>
        <v/>
      </c>
      <c r="AC32" s="5">
        <f t="shared" si="4"/>
        <v>0</v>
      </c>
      <c r="AE32" s="5" t="str">
        <f>IF(C32="","",IF($D$4=VLOOKUP(C32,'登録情報(男子）'!$C$3:$M$2000,11,FALSE),0,1))</f>
        <v/>
      </c>
    </row>
    <row r="33" spans="2:31" ht="30" customHeight="1">
      <c r="B33" s="5">
        <v>3</v>
      </c>
      <c r="C33" s="11"/>
      <c r="D33" s="44" t="str">
        <f>IF(C33="","",VLOOKUP(C33,'登録情報(男子）'!$C$3:$M$1100,2,FALSE))</f>
        <v/>
      </c>
      <c r="E33" s="44" t="str">
        <f>IF(C33="","",VLOOKUP(C33,'登録情報(男子）'!$C$3:$M$1100,3,FALSE))</f>
        <v/>
      </c>
      <c r="F33" s="44" t="str">
        <f>IF(C33="","",VLOOKUP(C33,'登録情報(男子）'!$C$3:$M$1100,6,FALSE))</f>
        <v/>
      </c>
      <c r="G33" s="44" t="str">
        <f>IF(C33="","",VLOOKUP(C33,'登録情報(男子）'!$C$3:$M$1100,7,FALSE))</f>
        <v/>
      </c>
      <c r="H33" s="11"/>
      <c r="I33" s="5" t="s">
        <v>1450</v>
      </c>
      <c r="J33" s="11"/>
      <c r="K33" s="5" t="s">
        <v>1451</v>
      </c>
      <c r="L33" s="11"/>
      <c r="M33" s="11"/>
      <c r="N33" s="5" t="s">
        <v>1452</v>
      </c>
      <c r="O33" s="11"/>
      <c r="P33" s="5" t="s">
        <v>1400</v>
      </c>
      <c r="Q33" s="11"/>
      <c r="R33" s="5" t="s">
        <v>1402</v>
      </c>
      <c r="S33" s="12"/>
      <c r="U33" s="5" t="str">
        <f>IF(C33="","",VLOOKUP(C33,'登録情報(男子）'!$C$3:$L$2000,9,FALSE))</f>
        <v/>
      </c>
      <c r="V33" s="5" t="str">
        <f>IF(C33="","",VLOOKUP(C33,'登録情報(男子）'!$C$3:$L$2000,10,FALSE))</f>
        <v/>
      </c>
      <c r="W33" s="5" t="str">
        <f>IF(C33="","",VLOOKUP(C33,'登録情報(男子）'!$C$3:$L$2000,4,FALSE))</f>
        <v/>
      </c>
      <c r="X33" s="7" t="str">
        <f t="shared" si="1"/>
        <v/>
      </c>
      <c r="Y33" s="5" t="str">
        <f t="shared" si="3"/>
        <v/>
      </c>
      <c r="Z33" t="str">
        <f>IF(C33="","",VLOOKUP('様式Ⅳ(男子）'!C33,'登録情報(男子）'!$C$3:$I$1063,4))</f>
        <v/>
      </c>
      <c r="AA33" t="str">
        <f>IF(C33="","",VLOOKUP('様式Ⅳ(男子）'!C33,'登録情報(男子）'!$C$3:$I$1063,7))</f>
        <v/>
      </c>
      <c r="AB33" t="str">
        <f t="shared" si="2"/>
        <v/>
      </c>
      <c r="AC33" s="5">
        <f t="shared" si="4"/>
        <v>0</v>
      </c>
      <c r="AE33" s="5" t="str">
        <f>IF(C33="","",IF($D$4=VLOOKUP(C33,'登録情報(男子）'!$C$3:$M$2000,11,FALSE),0,1))</f>
        <v/>
      </c>
    </row>
    <row r="34" spans="2:31" ht="30" customHeight="1">
      <c r="B34" s="5">
        <v>4</v>
      </c>
      <c r="C34" s="11"/>
      <c r="D34" s="44" t="str">
        <f>IF(C34="","",VLOOKUP(C34,'登録情報(男子）'!$C$3:$M$1100,2,FALSE))</f>
        <v/>
      </c>
      <c r="E34" s="44" t="str">
        <f>IF(C34="","",VLOOKUP(C34,'登録情報(男子）'!$C$3:$M$1100,3,FALSE))</f>
        <v/>
      </c>
      <c r="F34" s="44" t="str">
        <f>IF(C34="","",VLOOKUP(C34,'登録情報(男子）'!$C$3:$M$1100,6,FALSE))</f>
        <v/>
      </c>
      <c r="G34" s="44" t="str">
        <f>IF(C34="","",VLOOKUP(C34,'登録情報(男子）'!$C$3:$M$1100,7,FALSE))</f>
        <v/>
      </c>
      <c r="H34" s="11"/>
      <c r="I34" s="5" t="s">
        <v>1450</v>
      </c>
      <c r="J34" s="11"/>
      <c r="K34" s="5" t="s">
        <v>1451</v>
      </c>
      <c r="L34" s="11"/>
      <c r="M34" s="11"/>
      <c r="N34" s="5" t="s">
        <v>1452</v>
      </c>
      <c r="O34" s="11"/>
      <c r="P34" s="5" t="s">
        <v>1400</v>
      </c>
      <c r="Q34" s="11"/>
      <c r="R34" s="5" t="s">
        <v>1402</v>
      </c>
      <c r="S34" s="12"/>
      <c r="U34" s="5" t="str">
        <f>IF(C34="","",VLOOKUP(C34,'登録情報(男子）'!$C$3:$L$2000,9,FALSE))</f>
        <v/>
      </c>
      <c r="V34" s="5" t="str">
        <f>IF(C34="","",VLOOKUP(C34,'登録情報(男子）'!$C$3:$L$2000,10,FALSE))</f>
        <v/>
      </c>
      <c r="W34" s="5" t="str">
        <f>IF(C34="","",VLOOKUP(C34,'登録情報(男子）'!$C$3:$L$2000,4,FALSE))</f>
        <v/>
      </c>
      <c r="X34" s="7" t="str">
        <f t="shared" si="1"/>
        <v/>
      </c>
      <c r="Y34" s="5" t="str">
        <f t="shared" si="3"/>
        <v/>
      </c>
      <c r="Z34" t="str">
        <f>IF(C34="","",VLOOKUP('様式Ⅳ(男子）'!C34,'登録情報(男子）'!$C$3:$I$1063,4))</f>
        <v/>
      </c>
      <c r="AA34" t="str">
        <f>IF(C34="","",VLOOKUP('様式Ⅳ(男子）'!C34,'登録情報(男子）'!$C$3:$I$1063,7))</f>
        <v/>
      </c>
      <c r="AB34" t="str">
        <f t="shared" si="2"/>
        <v/>
      </c>
      <c r="AC34" s="5">
        <f t="shared" si="4"/>
        <v>0</v>
      </c>
      <c r="AE34" s="5" t="str">
        <f>IF(C34="","",IF($D$4=VLOOKUP(C34,'登録情報(男子）'!$C$3:$M$2000,11,FALSE),0,1))</f>
        <v/>
      </c>
    </row>
    <row r="35" spans="2:31" ht="30" customHeight="1">
      <c r="B35" s="5">
        <v>5</v>
      </c>
      <c r="C35" s="11"/>
      <c r="D35" s="44" t="str">
        <f>IF(C35="","",VLOOKUP(C35,'登録情報(男子）'!$C$3:$M$1100,2,FALSE))</f>
        <v/>
      </c>
      <c r="E35" s="44" t="str">
        <f>IF(C35="","",VLOOKUP(C35,'登録情報(男子）'!$C$3:$M$1100,3,FALSE))</f>
        <v/>
      </c>
      <c r="F35" s="44" t="str">
        <f>IF(C35="","",VLOOKUP(C35,'登録情報(男子）'!$C$3:$M$1100,6,FALSE))</f>
        <v/>
      </c>
      <c r="G35" s="44" t="str">
        <f>IF(C35="","",VLOOKUP(C35,'登録情報(男子）'!$C$3:$M$1100,7,FALSE))</f>
        <v/>
      </c>
      <c r="H35" s="11"/>
      <c r="I35" s="5" t="s">
        <v>1450</v>
      </c>
      <c r="J35" s="11"/>
      <c r="K35" s="5" t="s">
        <v>1451</v>
      </c>
      <c r="L35" s="11"/>
      <c r="M35" s="11"/>
      <c r="N35" s="5" t="s">
        <v>1452</v>
      </c>
      <c r="O35" s="11"/>
      <c r="P35" s="5" t="s">
        <v>1400</v>
      </c>
      <c r="Q35" s="11"/>
      <c r="R35" s="5" t="s">
        <v>1402</v>
      </c>
      <c r="S35" s="12"/>
      <c r="U35" s="5" t="str">
        <f>IF(C35="","",VLOOKUP(C35,'登録情報(男子）'!$C$3:$L$2000,9,FALSE))</f>
        <v/>
      </c>
      <c r="V35" s="5" t="str">
        <f>IF(C35="","",VLOOKUP(C35,'登録情報(男子）'!$C$3:$L$2000,10,FALSE))</f>
        <v/>
      </c>
      <c r="W35" s="5" t="str">
        <f>IF(C35="","",VLOOKUP(C35,'登録情報(男子）'!$C$3:$L$2000,4,FALSE))</f>
        <v/>
      </c>
      <c r="X35" s="7" t="str">
        <f t="shared" si="1"/>
        <v/>
      </c>
      <c r="Y35" s="5" t="str">
        <f t="shared" si="3"/>
        <v/>
      </c>
      <c r="Z35" t="str">
        <f>IF(C35="","",VLOOKUP('様式Ⅳ(男子）'!C35,'登録情報(男子）'!$C$3:$I$1063,4))</f>
        <v/>
      </c>
      <c r="AA35" t="str">
        <f>IF(C35="","",VLOOKUP('様式Ⅳ(男子）'!C35,'登録情報(男子）'!$C$3:$I$1063,7))</f>
        <v/>
      </c>
      <c r="AB35" t="str">
        <f t="shared" si="2"/>
        <v/>
      </c>
      <c r="AC35" s="5">
        <f t="shared" si="4"/>
        <v>0</v>
      </c>
      <c r="AE35" s="5" t="str">
        <f>IF(C35="","",IF($D$4=VLOOKUP(C35,'登録情報(男子）'!$C$3:$M$2000,11,FALSE),0,1))</f>
        <v/>
      </c>
    </row>
    <row r="36" spans="2:31" ht="30" customHeight="1">
      <c r="B36" s="5">
        <v>6</v>
      </c>
      <c r="C36" s="11"/>
      <c r="D36" s="44" t="str">
        <f>IF(C36="","",VLOOKUP(C36,'登録情報(男子）'!$C$3:$M$1100,2,FALSE))</f>
        <v/>
      </c>
      <c r="E36" s="44" t="str">
        <f>IF(C36="","",VLOOKUP(C36,'登録情報(男子）'!$C$3:$M$1100,3,FALSE))</f>
        <v/>
      </c>
      <c r="F36" s="44" t="str">
        <f>IF(C36="","",VLOOKUP(C36,'登録情報(男子）'!$C$3:$M$1100,6,FALSE))</f>
        <v/>
      </c>
      <c r="G36" s="44" t="str">
        <f>IF(C36="","",VLOOKUP(C36,'登録情報(男子）'!$C$3:$M$1100,7,FALSE))</f>
        <v/>
      </c>
      <c r="H36" s="11"/>
      <c r="I36" s="5" t="s">
        <v>1450</v>
      </c>
      <c r="J36" s="11"/>
      <c r="K36" s="5" t="s">
        <v>1451</v>
      </c>
      <c r="L36" s="11"/>
      <c r="M36" s="11"/>
      <c r="N36" s="5" t="s">
        <v>1452</v>
      </c>
      <c r="O36" s="11"/>
      <c r="P36" s="5" t="s">
        <v>1400</v>
      </c>
      <c r="Q36" s="11"/>
      <c r="R36" s="5" t="s">
        <v>1402</v>
      </c>
      <c r="S36" s="12"/>
      <c r="U36" s="5" t="str">
        <f>IF(C36="","",VLOOKUP(C36,'登録情報(男子）'!$C$3:$L$2000,9,FALSE))</f>
        <v/>
      </c>
      <c r="V36" s="5" t="str">
        <f>IF(C36="","",VLOOKUP(C36,'登録情報(男子）'!$C$3:$L$2000,10,FALSE))</f>
        <v/>
      </c>
      <c r="W36" s="5" t="str">
        <f>IF(C36="","",VLOOKUP(C36,'登録情報(男子）'!$C$3:$L$2000,4,FALSE))</f>
        <v/>
      </c>
      <c r="X36" s="7" t="str">
        <f t="shared" si="1"/>
        <v/>
      </c>
      <c r="Y36" s="5" t="str">
        <f t="shared" si="3"/>
        <v/>
      </c>
      <c r="Z36" t="str">
        <f>IF(C36="","",VLOOKUP('様式Ⅳ(男子）'!C36,'登録情報(男子）'!$C$3:$I$1063,4))</f>
        <v/>
      </c>
      <c r="AA36" t="str">
        <f>IF(C36="","",VLOOKUP('様式Ⅳ(男子）'!C36,'登録情報(男子）'!$C$3:$I$1063,7))</f>
        <v/>
      </c>
      <c r="AB36" t="str">
        <f t="shared" si="2"/>
        <v/>
      </c>
      <c r="AC36" s="5">
        <f t="shared" si="4"/>
        <v>0</v>
      </c>
      <c r="AE36" s="5" t="str">
        <f>IF(C36="","",IF($D$4=VLOOKUP(C36,'登録情報(男子）'!$C$3:$M$2000,11,FALSE),0,1))</f>
        <v/>
      </c>
    </row>
    <row r="37" spans="2:31" ht="30" customHeight="1">
      <c r="B37" s="5">
        <v>7</v>
      </c>
      <c r="C37" s="11"/>
      <c r="D37" s="44" t="str">
        <f>IF(C37="","",VLOOKUP(C37,'登録情報(男子）'!$C$3:$M$1100,2,FALSE))</f>
        <v/>
      </c>
      <c r="E37" s="44" t="str">
        <f>IF(C37="","",VLOOKUP(C37,'登録情報(男子）'!$C$3:$M$1100,3,FALSE))</f>
        <v/>
      </c>
      <c r="F37" s="44" t="str">
        <f>IF(C37="","",VLOOKUP(C37,'登録情報(男子）'!$C$3:$M$1100,6,FALSE))</f>
        <v/>
      </c>
      <c r="G37" s="44" t="str">
        <f>IF(C37="","",VLOOKUP(C37,'登録情報(男子）'!$C$3:$M$1100,7,FALSE))</f>
        <v/>
      </c>
      <c r="H37" s="11"/>
      <c r="I37" s="5" t="s">
        <v>1450</v>
      </c>
      <c r="J37" s="11"/>
      <c r="K37" s="5" t="s">
        <v>1451</v>
      </c>
      <c r="L37" s="11"/>
      <c r="M37" s="11"/>
      <c r="N37" s="5" t="s">
        <v>1452</v>
      </c>
      <c r="O37" s="11"/>
      <c r="P37" s="5" t="s">
        <v>1400</v>
      </c>
      <c r="Q37" s="11"/>
      <c r="R37" s="5" t="s">
        <v>1402</v>
      </c>
      <c r="S37" s="12"/>
      <c r="U37" s="5" t="str">
        <f>IF(C37="","",VLOOKUP(C37,'登録情報(男子）'!$C$3:$L$2000,9,FALSE))</f>
        <v/>
      </c>
      <c r="V37" s="5" t="str">
        <f>IF(C37="","",VLOOKUP(C37,'登録情報(男子）'!$C$3:$L$2000,10,FALSE))</f>
        <v/>
      </c>
      <c r="W37" s="5" t="str">
        <f>IF(C37="","",VLOOKUP(C37,'登録情報(男子）'!$C$3:$L$2000,4,FALSE))</f>
        <v/>
      </c>
      <c r="X37" s="7" t="str">
        <f t="shared" si="1"/>
        <v/>
      </c>
      <c r="Y37" s="5" t="str">
        <f t="shared" si="3"/>
        <v/>
      </c>
      <c r="Z37" t="str">
        <f>IF(C37="","",VLOOKUP('様式Ⅳ(男子）'!C37,'登録情報(男子）'!$C$3:$I$1063,4))</f>
        <v/>
      </c>
      <c r="AA37" t="str">
        <f>IF(C37="","",VLOOKUP('様式Ⅳ(男子）'!C37,'登録情報(男子）'!$C$3:$I$1063,7))</f>
        <v/>
      </c>
      <c r="AB37" t="str">
        <f t="shared" si="2"/>
        <v/>
      </c>
      <c r="AC37" s="5">
        <f t="shared" si="4"/>
        <v>0</v>
      </c>
      <c r="AE37" s="5" t="str">
        <f>IF(C37="","",IF($D$4=VLOOKUP(C37,'登録情報(男子）'!$C$3:$M$2000,11,FALSE),0,1))</f>
        <v/>
      </c>
    </row>
    <row r="38" spans="2:31" ht="30" customHeight="1">
      <c r="B38" s="5">
        <v>8</v>
      </c>
      <c r="C38" s="11"/>
      <c r="D38" s="44" t="str">
        <f>IF(C38="","",VLOOKUP(C38,'登録情報(男子）'!$C$3:$M$1100,2,FALSE))</f>
        <v/>
      </c>
      <c r="E38" s="44" t="str">
        <f>IF(C38="","",VLOOKUP(C38,'登録情報(男子）'!$C$3:$M$1100,3,FALSE))</f>
        <v/>
      </c>
      <c r="F38" s="44" t="str">
        <f>IF(C38="","",VLOOKUP(C38,'登録情報(男子）'!$C$3:$M$1100,6,FALSE))</f>
        <v/>
      </c>
      <c r="G38" s="44" t="str">
        <f>IF(C38="","",VLOOKUP(C38,'登録情報(男子）'!$C$3:$M$1100,7,FALSE))</f>
        <v/>
      </c>
      <c r="H38" s="11"/>
      <c r="I38" s="5" t="s">
        <v>1450</v>
      </c>
      <c r="J38" s="11"/>
      <c r="K38" s="5" t="s">
        <v>1451</v>
      </c>
      <c r="L38" s="11"/>
      <c r="M38" s="11"/>
      <c r="N38" s="5" t="s">
        <v>1452</v>
      </c>
      <c r="O38" s="11"/>
      <c r="P38" s="5" t="s">
        <v>1400</v>
      </c>
      <c r="Q38" s="11"/>
      <c r="R38" s="5" t="s">
        <v>1402</v>
      </c>
      <c r="S38" s="12"/>
      <c r="U38" s="5" t="str">
        <f>IF(C38="","",VLOOKUP(C38,'登録情報(男子）'!$C$3:$L$2000,9,FALSE))</f>
        <v/>
      </c>
      <c r="V38" s="5" t="str">
        <f>IF(C38="","",VLOOKUP(C38,'登録情報(男子）'!$C$3:$L$2000,10,FALSE))</f>
        <v/>
      </c>
      <c r="W38" s="5" t="str">
        <f>IF(C38="","",VLOOKUP(C38,'登録情報(男子）'!$C$3:$L$2000,4,FALSE))</f>
        <v/>
      </c>
      <c r="X38" s="7" t="str">
        <f t="shared" si="1"/>
        <v/>
      </c>
      <c r="Y38" s="5" t="str">
        <f t="shared" si="3"/>
        <v/>
      </c>
      <c r="Z38" t="str">
        <f>IF(C38="","",VLOOKUP('様式Ⅳ(男子）'!C38,'登録情報(男子）'!$C$3:$I$1063,4))</f>
        <v/>
      </c>
      <c r="AA38" t="str">
        <f>IF(C38="","",VLOOKUP('様式Ⅳ(男子）'!C38,'登録情報(男子）'!$C$3:$I$1063,7))</f>
        <v/>
      </c>
      <c r="AB38" t="str">
        <f t="shared" si="2"/>
        <v/>
      </c>
      <c r="AC38" s="5">
        <f t="shared" si="4"/>
        <v>0</v>
      </c>
      <c r="AE38" s="5" t="str">
        <f>IF(C38="","",IF($D$4=VLOOKUP(C38,'登録情報(男子）'!$C$3:$M$2000,11,FALSE),0,1))</f>
        <v/>
      </c>
    </row>
    <row r="39" spans="2:31" ht="30" customHeight="1">
      <c r="B39" s="5">
        <v>9</v>
      </c>
      <c r="C39" s="11"/>
      <c r="D39" s="44" t="str">
        <f>IF(C39="","",VLOOKUP(C39,'登録情報(男子）'!$C$3:$M$1100,2,FALSE))</f>
        <v/>
      </c>
      <c r="E39" s="44" t="str">
        <f>IF(C39="","",VLOOKUP(C39,'登録情報(男子）'!$C$3:$M$1100,3,FALSE))</f>
        <v/>
      </c>
      <c r="F39" s="44" t="str">
        <f>IF(C39="","",VLOOKUP(C39,'登録情報(男子）'!$C$3:$M$1100,6,FALSE))</f>
        <v/>
      </c>
      <c r="G39" s="44" t="str">
        <f>IF(C39="","",VLOOKUP(C39,'登録情報(男子）'!$C$3:$M$1100,7,FALSE))</f>
        <v/>
      </c>
      <c r="H39" s="11"/>
      <c r="I39" s="5" t="s">
        <v>1450</v>
      </c>
      <c r="J39" s="11"/>
      <c r="K39" s="5" t="s">
        <v>1451</v>
      </c>
      <c r="L39" s="11"/>
      <c r="M39" s="11"/>
      <c r="N39" s="5" t="s">
        <v>1452</v>
      </c>
      <c r="O39" s="11"/>
      <c r="P39" s="5" t="s">
        <v>1400</v>
      </c>
      <c r="Q39" s="11"/>
      <c r="R39" s="5" t="s">
        <v>1402</v>
      </c>
      <c r="S39" s="12"/>
      <c r="U39" s="5" t="str">
        <f>IF(C39="","",VLOOKUP(C39,'登録情報(男子）'!$C$3:$L$2000,9,FALSE))</f>
        <v/>
      </c>
      <c r="V39" s="5" t="str">
        <f>IF(C39="","",VLOOKUP(C39,'登録情報(男子）'!$C$3:$L$2000,10,FALSE))</f>
        <v/>
      </c>
      <c r="W39" s="5" t="str">
        <f>IF(C39="","",VLOOKUP(C39,'登録情報(男子）'!$C$3:$L$2000,4,FALSE))</f>
        <v/>
      </c>
      <c r="X39" s="7" t="str">
        <f t="shared" si="1"/>
        <v/>
      </c>
      <c r="Y39" s="5" t="str">
        <f t="shared" si="3"/>
        <v/>
      </c>
      <c r="Z39" t="str">
        <f>IF(C39="","",VLOOKUP('様式Ⅳ(男子）'!C39,'登録情報(男子）'!$C$3:$I$1063,4))</f>
        <v/>
      </c>
      <c r="AA39" t="str">
        <f>IF(C39="","",VLOOKUP('様式Ⅳ(男子）'!C39,'登録情報(男子）'!$C$3:$I$1063,7))</f>
        <v/>
      </c>
      <c r="AB39" t="str">
        <f t="shared" si="2"/>
        <v/>
      </c>
      <c r="AC39" s="5">
        <f t="shared" si="4"/>
        <v>0</v>
      </c>
      <c r="AE39" s="5" t="str">
        <f>IF(C39="","",IF($D$4=VLOOKUP(C39,'登録情報(男子）'!$C$3:$M$2000,11,FALSE),0,1))</f>
        <v/>
      </c>
    </row>
    <row r="40" spans="2:31" ht="30" customHeight="1">
      <c r="B40" s="5">
        <v>10</v>
      </c>
      <c r="C40" s="11"/>
      <c r="D40" s="44" t="str">
        <f>IF(C40="","",VLOOKUP(C40,'登録情報(男子）'!$C$3:$M$1100,2,FALSE))</f>
        <v/>
      </c>
      <c r="E40" s="44" t="str">
        <f>IF(C40="","",VLOOKUP(C40,'登録情報(男子）'!$C$3:$M$1100,3,FALSE))</f>
        <v/>
      </c>
      <c r="F40" s="44" t="str">
        <f>IF(C40="","",VLOOKUP(C40,'登録情報(男子）'!$C$3:$M$1100,6,FALSE))</f>
        <v/>
      </c>
      <c r="G40" s="44" t="str">
        <f>IF(C40="","",VLOOKUP(C40,'登録情報(男子）'!$C$3:$M$1100,7,FALSE))</f>
        <v/>
      </c>
      <c r="H40" s="11"/>
      <c r="I40" s="5" t="s">
        <v>1450</v>
      </c>
      <c r="J40" s="11"/>
      <c r="K40" s="5" t="s">
        <v>1451</v>
      </c>
      <c r="L40" s="11"/>
      <c r="M40" s="11"/>
      <c r="N40" s="5" t="s">
        <v>1452</v>
      </c>
      <c r="O40" s="11"/>
      <c r="P40" s="5" t="s">
        <v>1400</v>
      </c>
      <c r="Q40" s="11"/>
      <c r="R40" s="5" t="s">
        <v>1402</v>
      </c>
      <c r="S40" s="12"/>
      <c r="U40" s="5" t="str">
        <f>IF(C40="","",VLOOKUP(C40,'登録情報(男子）'!$C$3:$L$2000,9,FALSE))</f>
        <v/>
      </c>
      <c r="V40" s="5" t="str">
        <f>IF(C40="","",VLOOKUP(C40,'登録情報(男子）'!$C$3:$L$2000,10,FALSE))</f>
        <v/>
      </c>
      <c r="W40" s="5" t="str">
        <f>IF(C40="","",VLOOKUP(C40,'登録情報(男子）'!$C$3:$L$2000,4,FALSE))</f>
        <v/>
      </c>
      <c r="X40" s="7" t="str">
        <f t="shared" si="1"/>
        <v/>
      </c>
      <c r="Y40" s="5" t="str">
        <f t="shared" si="3"/>
        <v/>
      </c>
      <c r="Z40" t="str">
        <f>IF(C40="","",VLOOKUP('様式Ⅳ(男子）'!C40,'登録情報(男子）'!$C$3:$I$1063,4))</f>
        <v/>
      </c>
      <c r="AA40" t="str">
        <f>IF(C40="","",VLOOKUP('様式Ⅳ(男子）'!C40,'登録情報(男子）'!$C$3:$I$1063,7))</f>
        <v/>
      </c>
      <c r="AB40" t="str">
        <f t="shared" si="2"/>
        <v/>
      </c>
      <c r="AC40" s="5">
        <f t="shared" si="4"/>
        <v>0</v>
      </c>
      <c r="AE40" s="5" t="str">
        <f>IF(C40="","",IF($D$4=VLOOKUP(C40,'登録情報(男子）'!$C$3:$M$2000,11,FALSE),0,1))</f>
        <v/>
      </c>
    </row>
    <row r="41" spans="2:31" ht="30" customHeight="1">
      <c r="B41" s="5">
        <v>11</v>
      </c>
      <c r="C41" s="11"/>
      <c r="D41" s="44" t="str">
        <f>IF(C41="","",VLOOKUP(C41,'登録情報(男子）'!$C$3:$M$1100,2,FALSE))</f>
        <v/>
      </c>
      <c r="E41" s="44" t="str">
        <f>IF(C41="","",VLOOKUP(C41,'登録情報(男子）'!$C$3:$M$1100,3,FALSE))</f>
        <v/>
      </c>
      <c r="F41" s="44" t="str">
        <f>IF(C41="","",VLOOKUP(C41,'登録情報(男子）'!$C$3:$M$1100,6,FALSE))</f>
        <v/>
      </c>
      <c r="G41" s="44" t="str">
        <f>IF(C41="","",VLOOKUP(C41,'登録情報(男子）'!$C$3:$M$1100,7,FALSE))</f>
        <v/>
      </c>
      <c r="H41" s="11"/>
      <c r="I41" s="5" t="s">
        <v>1450</v>
      </c>
      <c r="J41" s="11"/>
      <c r="K41" s="5" t="s">
        <v>1451</v>
      </c>
      <c r="L41" s="11"/>
      <c r="M41" s="11"/>
      <c r="N41" s="5" t="s">
        <v>1452</v>
      </c>
      <c r="O41" s="11"/>
      <c r="P41" s="5" t="s">
        <v>1400</v>
      </c>
      <c r="Q41" s="11"/>
      <c r="R41" s="5" t="s">
        <v>1402</v>
      </c>
      <c r="S41" s="12"/>
      <c r="U41" s="5" t="str">
        <f>IF(C41="","",VLOOKUP(C41,'登録情報(男子）'!$C$3:$L$2000,9,FALSE))</f>
        <v/>
      </c>
      <c r="V41" s="5" t="str">
        <f>IF(C41="","",VLOOKUP(C41,'登録情報(男子）'!$C$3:$L$2000,10,FALSE))</f>
        <v/>
      </c>
      <c r="W41" s="5" t="str">
        <f>IF(C41="","",VLOOKUP(C41,'登録情報(男子）'!$C$3:$L$2000,4,FALSE))</f>
        <v/>
      </c>
      <c r="X41" s="7" t="str">
        <f t="shared" si="1"/>
        <v/>
      </c>
      <c r="Y41" s="5" t="str">
        <f t="shared" si="3"/>
        <v/>
      </c>
      <c r="Z41" t="str">
        <f>IF(C41="","",VLOOKUP('様式Ⅳ(男子）'!C41,'登録情報(男子）'!$C$3:$I$1063,4))</f>
        <v/>
      </c>
      <c r="AA41" t="str">
        <f>IF(C41="","",VLOOKUP('様式Ⅳ(男子）'!C41,'登録情報(男子）'!$C$3:$I$1063,7))</f>
        <v/>
      </c>
      <c r="AB41" t="str">
        <f t="shared" si="2"/>
        <v/>
      </c>
      <c r="AC41" s="5">
        <f t="shared" si="4"/>
        <v>0</v>
      </c>
      <c r="AE41" s="5" t="str">
        <f>IF(C41="","",IF($D$4=VLOOKUP(C41,'登録情報(男子）'!$C$3:$M$2000,11,FALSE),0,1))</f>
        <v/>
      </c>
    </row>
    <row r="42" spans="2:31" ht="30" customHeight="1">
      <c r="B42" s="5">
        <v>12</v>
      </c>
      <c r="C42" s="11"/>
      <c r="D42" s="44" t="str">
        <f>IF(C42="","",VLOOKUP(C42,'登録情報(男子）'!$C$3:$M$1100,2,FALSE))</f>
        <v/>
      </c>
      <c r="E42" s="44" t="str">
        <f>IF(C42="","",VLOOKUP(C42,'登録情報(男子）'!$C$3:$M$1100,3,FALSE))</f>
        <v/>
      </c>
      <c r="F42" s="44" t="str">
        <f>IF(C42="","",VLOOKUP(C42,'登録情報(男子）'!$C$3:$M$1100,6,FALSE))</f>
        <v/>
      </c>
      <c r="G42" s="44" t="str">
        <f>IF(C42="","",VLOOKUP(C42,'登録情報(男子）'!$C$3:$M$1100,7,FALSE))</f>
        <v/>
      </c>
      <c r="H42" s="11"/>
      <c r="I42" s="5" t="s">
        <v>1450</v>
      </c>
      <c r="J42" s="11"/>
      <c r="K42" s="5" t="s">
        <v>1451</v>
      </c>
      <c r="L42" s="11"/>
      <c r="M42" s="11"/>
      <c r="N42" s="5" t="s">
        <v>1452</v>
      </c>
      <c r="O42" s="11"/>
      <c r="P42" s="5" t="s">
        <v>1400</v>
      </c>
      <c r="Q42" s="11"/>
      <c r="R42" s="5" t="s">
        <v>1402</v>
      </c>
      <c r="S42" s="12"/>
      <c r="U42" s="5" t="str">
        <f>IF(C42="","",VLOOKUP(C42,'登録情報(男子）'!$C$3:$L$2000,9,FALSE))</f>
        <v/>
      </c>
      <c r="V42" s="5" t="str">
        <f>IF(C42="","",VLOOKUP(C42,'登録情報(男子）'!$C$3:$L$2000,10,FALSE))</f>
        <v/>
      </c>
      <c r="W42" s="5" t="str">
        <f>IF(C42="","",VLOOKUP(C42,'登録情報(男子）'!$C$3:$L$2000,4,FALSE))</f>
        <v/>
      </c>
      <c r="X42" s="7" t="str">
        <f t="shared" si="1"/>
        <v/>
      </c>
      <c r="Y42" s="5" t="str">
        <f t="shared" si="3"/>
        <v/>
      </c>
      <c r="Z42" t="str">
        <f>IF(C42="","",VLOOKUP('様式Ⅳ(男子）'!C42,'登録情報(男子）'!$C$3:$I$1063,4))</f>
        <v/>
      </c>
      <c r="AA42" t="str">
        <f>IF(C42="","",VLOOKUP('様式Ⅳ(男子）'!C42,'登録情報(男子）'!$C$3:$I$1063,7))</f>
        <v/>
      </c>
      <c r="AB42" t="str">
        <f t="shared" si="2"/>
        <v/>
      </c>
      <c r="AC42" s="5">
        <f t="shared" si="4"/>
        <v>0</v>
      </c>
      <c r="AE42" s="5" t="str">
        <f>IF(C42="","",IF($D$4=VLOOKUP(C42,'登録情報(男子）'!$C$3:$M$2000,11,FALSE),0,1))</f>
        <v/>
      </c>
    </row>
    <row r="43" spans="2:31" ht="30" customHeight="1">
      <c r="B43" s="5">
        <v>13</v>
      </c>
      <c r="C43" s="11"/>
      <c r="D43" s="44" t="str">
        <f>IF(C43="","",VLOOKUP(C43,'登録情報(男子）'!$C$3:$M$1100,2,FALSE))</f>
        <v/>
      </c>
      <c r="E43" s="44" t="str">
        <f>IF(C43="","",VLOOKUP(C43,'登録情報(男子）'!$C$3:$M$1100,3,FALSE))</f>
        <v/>
      </c>
      <c r="F43" s="44" t="str">
        <f>IF(C43="","",VLOOKUP(C43,'登録情報(男子）'!$C$3:$M$1100,6,FALSE))</f>
        <v/>
      </c>
      <c r="G43" s="44" t="str">
        <f>IF(C43="","",VLOOKUP(C43,'登録情報(男子）'!$C$3:$M$1100,7,FALSE))</f>
        <v/>
      </c>
      <c r="H43" s="11"/>
      <c r="I43" s="5" t="s">
        <v>1450</v>
      </c>
      <c r="J43" s="11"/>
      <c r="K43" s="5" t="s">
        <v>1451</v>
      </c>
      <c r="L43" s="11"/>
      <c r="M43" s="11"/>
      <c r="N43" s="5" t="s">
        <v>1452</v>
      </c>
      <c r="O43" s="11"/>
      <c r="P43" s="5" t="s">
        <v>1400</v>
      </c>
      <c r="Q43" s="11"/>
      <c r="R43" s="5" t="s">
        <v>1402</v>
      </c>
      <c r="S43" s="12"/>
      <c r="U43" s="5" t="str">
        <f>IF(C43="","",VLOOKUP(C43,'登録情報(男子）'!$C$3:$L$2000,9,FALSE))</f>
        <v/>
      </c>
      <c r="V43" s="5" t="str">
        <f>IF(C43="","",VLOOKUP(C43,'登録情報(男子）'!$C$3:$L$2000,10,FALSE))</f>
        <v/>
      </c>
      <c r="W43" s="5" t="str">
        <f>IF(C43="","",VLOOKUP(C43,'登録情報(男子）'!$C$3:$L$2000,4,FALSE))</f>
        <v/>
      </c>
      <c r="X43" s="7" t="str">
        <f t="shared" si="1"/>
        <v/>
      </c>
      <c r="Y43" s="5" t="str">
        <f t="shared" si="3"/>
        <v/>
      </c>
      <c r="Z43" t="str">
        <f>IF(C43="","",VLOOKUP('様式Ⅳ(男子）'!C43,'登録情報(男子）'!$C$3:$I$1063,4))</f>
        <v/>
      </c>
      <c r="AA43" t="str">
        <f>IF(C43="","",VLOOKUP('様式Ⅳ(男子）'!C43,'登録情報(男子）'!$C$3:$I$1063,7))</f>
        <v/>
      </c>
      <c r="AB43" t="str">
        <f t="shared" si="2"/>
        <v/>
      </c>
      <c r="AC43" s="5">
        <f t="shared" si="4"/>
        <v>0</v>
      </c>
      <c r="AE43" s="5" t="str">
        <f>IF(C43="","",IF($D$4=VLOOKUP(C43,'登録情報(男子）'!$C$3:$M$2000,11,FALSE),0,1))</f>
        <v/>
      </c>
    </row>
    <row r="44" spans="2:31" ht="30" customHeight="1">
      <c r="B44" s="5">
        <v>14</v>
      </c>
      <c r="C44" s="11"/>
      <c r="D44" s="44" t="str">
        <f>IF(C44="","",VLOOKUP(C44,'登録情報(男子）'!$C$3:$M$1100,2,FALSE))</f>
        <v/>
      </c>
      <c r="E44" s="44" t="str">
        <f>IF(C44="","",VLOOKUP(C44,'登録情報(男子）'!$C$3:$M$1100,3,FALSE))</f>
        <v/>
      </c>
      <c r="F44" s="44" t="str">
        <f>IF(C44="","",VLOOKUP(C44,'登録情報(男子）'!$C$3:$M$1100,6,FALSE))</f>
        <v/>
      </c>
      <c r="G44" s="44" t="str">
        <f>IF(C44="","",VLOOKUP(C44,'登録情報(男子）'!$C$3:$M$1100,7,FALSE))</f>
        <v/>
      </c>
      <c r="H44" s="11"/>
      <c r="I44" s="5" t="s">
        <v>1450</v>
      </c>
      <c r="J44" s="11"/>
      <c r="K44" s="5" t="s">
        <v>1451</v>
      </c>
      <c r="L44" s="11"/>
      <c r="M44" s="11"/>
      <c r="N44" s="5" t="s">
        <v>1452</v>
      </c>
      <c r="O44" s="11"/>
      <c r="P44" s="5" t="s">
        <v>1400</v>
      </c>
      <c r="Q44" s="11"/>
      <c r="R44" s="5" t="s">
        <v>1402</v>
      </c>
      <c r="S44" s="12"/>
      <c r="U44" s="5" t="str">
        <f>IF(C44="","",VLOOKUP(C44,'登録情報(男子）'!$C$3:$L$2000,9,FALSE))</f>
        <v/>
      </c>
      <c r="V44" s="5" t="str">
        <f>IF(C44="","",VLOOKUP(C44,'登録情報(男子）'!$C$3:$L$2000,10,FALSE))</f>
        <v/>
      </c>
      <c r="W44" s="5" t="str">
        <f>IF(C44="","",VLOOKUP(C44,'登録情報(男子）'!$C$3:$L$2000,4,FALSE))</f>
        <v/>
      </c>
      <c r="X44" s="7" t="str">
        <f t="shared" si="1"/>
        <v/>
      </c>
      <c r="Y44" s="5" t="str">
        <f t="shared" si="3"/>
        <v/>
      </c>
      <c r="Z44" t="str">
        <f>IF(C44="","",VLOOKUP('様式Ⅳ(男子）'!C44,'登録情報(男子）'!$C$3:$I$1063,4))</f>
        <v/>
      </c>
      <c r="AA44" t="str">
        <f>IF(C44="","",VLOOKUP('様式Ⅳ(男子）'!C44,'登録情報(男子）'!$C$3:$I$1063,7))</f>
        <v/>
      </c>
      <c r="AB44" t="str">
        <f t="shared" si="2"/>
        <v/>
      </c>
      <c r="AC44" s="5">
        <f t="shared" si="4"/>
        <v>0</v>
      </c>
      <c r="AE44" s="5" t="str">
        <f>IF(C44="","",IF($D$4=VLOOKUP(C44,'登録情報(男子）'!$C$3:$M$2000,11,FALSE),0,1))</f>
        <v/>
      </c>
    </row>
    <row r="45" spans="2:31" ht="30" customHeight="1">
      <c r="B45" s="5">
        <v>15</v>
      </c>
      <c r="C45" s="11"/>
      <c r="D45" s="44" t="str">
        <f>IF(C45="","",VLOOKUP(C45,'登録情報(男子）'!$C$3:$M$1100,2,FALSE))</f>
        <v/>
      </c>
      <c r="E45" s="44" t="str">
        <f>IF(C45="","",VLOOKUP(C45,'登録情報(男子）'!$C$3:$M$1100,3,FALSE))</f>
        <v/>
      </c>
      <c r="F45" s="44" t="str">
        <f>IF(C45="","",VLOOKUP(C45,'登録情報(男子）'!$C$3:$M$1100,6,FALSE))</f>
        <v/>
      </c>
      <c r="G45" s="44" t="str">
        <f>IF(C45="","",VLOOKUP(C45,'登録情報(男子）'!$C$3:$M$1100,7,FALSE))</f>
        <v/>
      </c>
      <c r="H45" s="11"/>
      <c r="I45" s="5" t="s">
        <v>1450</v>
      </c>
      <c r="J45" s="11"/>
      <c r="K45" s="5" t="s">
        <v>1451</v>
      </c>
      <c r="L45" s="11"/>
      <c r="M45" s="11"/>
      <c r="N45" s="5" t="s">
        <v>1452</v>
      </c>
      <c r="O45" s="11"/>
      <c r="P45" s="5" t="s">
        <v>1400</v>
      </c>
      <c r="Q45" s="11"/>
      <c r="R45" s="5" t="s">
        <v>1402</v>
      </c>
      <c r="S45" s="12"/>
      <c r="U45" s="5" t="str">
        <f>IF(C45="","",VLOOKUP(C45,'登録情報(男子）'!$C$3:$L$2000,9,FALSE))</f>
        <v/>
      </c>
      <c r="V45" s="5" t="str">
        <f>IF(C45="","",VLOOKUP(C45,'登録情報(男子）'!$C$3:$L$2000,10,FALSE))</f>
        <v/>
      </c>
      <c r="W45" s="5" t="str">
        <f>IF(C45="","",VLOOKUP(C45,'登録情報(男子）'!$C$3:$L$2000,4,FALSE))</f>
        <v/>
      </c>
      <c r="X45" s="7" t="str">
        <f t="shared" si="1"/>
        <v/>
      </c>
      <c r="Y45" s="5" t="str">
        <f t="shared" si="3"/>
        <v/>
      </c>
      <c r="Z45" t="str">
        <f>IF(C45="","",VLOOKUP('様式Ⅳ(男子）'!C45,'登録情報(男子）'!$C$3:$I$1063,4))</f>
        <v/>
      </c>
      <c r="AA45" t="str">
        <f>IF(C45="","",VLOOKUP('様式Ⅳ(男子）'!C45,'登録情報(男子）'!$C$3:$I$1063,7))</f>
        <v/>
      </c>
      <c r="AB45" t="str">
        <f t="shared" si="2"/>
        <v/>
      </c>
      <c r="AC45" s="5">
        <f t="shared" si="4"/>
        <v>0</v>
      </c>
      <c r="AE45" s="5" t="str">
        <f>IF(C45="","",IF($D$4=VLOOKUP(C45,'登録情報(男子）'!$C$3:$M$2000,11,FALSE),0,1))</f>
        <v/>
      </c>
    </row>
    <row r="46" spans="2:31" ht="30" customHeight="1">
      <c r="B46" s="5">
        <v>16</v>
      </c>
      <c r="C46" s="11"/>
      <c r="D46" s="44" t="str">
        <f>IF(C46="","",VLOOKUP(C46,'登録情報(男子）'!$C$3:$M$1100,2,FALSE))</f>
        <v/>
      </c>
      <c r="E46" s="44" t="str">
        <f>IF(C46="","",VLOOKUP(C46,'登録情報(男子）'!$C$3:$M$1100,3,FALSE))</f>
        <v/>
      </c>
      <c r="F46" s="44" t="str">
        <f>IF(C46="","",VLOOKUP(C46,'登録情報(男子）'!$C$3:$M$1100,6,FALSE))</f>
        <v/>
      </c>
      <c r="G46" s="44" t="str">
        <f>IF(C46="","",VLOOKUP(C46,'登録情報(男子）'!$C$3:$M$1100,7,FALSE))</f>
        <v/>
      </c>
      <c r="H46" s="11"/>
      <c r="I46" s="5" t="s">
        <v>1450</v>
      </c>
      <c r="J46" s="11"/>
      <c r="K46" s="5" t="s">
        <v>1451</v>
      </c>
      <c r="L46" s="11"/>
      <c r="M46" s="11"/>
      <c r="N46" s="5" t="s">
        <v>1452</v>
      </c>
      <c r="O46" s="11"/>
      <c r="P46" s="5" t="s">
        <v>1400</v>
      </c>
      <c r="Q46" s="11"/>
      <c r="R46" s="5" t="s">
        <v>1402</v>
      </c>
      <c r="S46" s="12"/>
      <c r="U46" s="5" t="str">
        <f>IF(C46="","",VLOOKUP(C46,'登録情報(男子）'!$C$3:$L$2000,9,FALSE))</f>
        <v/>
      </c>
      <c r="V46" s="5" t="str">
        <f>IF(C46="","",VLOOKUP(C46,'登録情報(男子）'!$C$3:$L$2000,10,FALSE))</f>
        <v/>
      </c>
      <c r="W46" s="5" t="str">
        <f>IF(C46="","",VLOOKUP(C46,'登録情報(男子）'!$C$3:$L$2000,4,FALSE))</f>
        <v/>
      </c>
      <c r="X46" s="7" t="str">
        <f t="shared" si="1"/>
        <v/>
      </c>
      <c r="Y46" s="5" t="str">
        <f t="shared" si="3"/>
        <v/>
      </c>
      <c r="Z46" t="str">
        <f>IF(C46="","",VLOOKUP('様式Ⅳ(男子）'!C46,'登録情報(男子）'!$C$3:$I$1063,4))</f>
        <v/>
      </c>
      <c r="AA46" t="str">
        <f>IF(C46="","",VLOOKUP('様式Ⅳ(男子）'!C46,'登録情報(男子）'!$C$3:$I$1063,7))</f>
        <v/>
      </c>
      <c r="AB46" t="str">
        <f t="shared" si="2"/>
        <v/>
      </c>
      <c r="AC46" s="5">
        <f t="shared" si="4"/>
        <v>0</v>
      </c>
      <c r="AE46" s="5" t="str">
        <f>IF(C46="","",IF($D$4=VLOOKUP(C46,'登録情報(男子）'!$C$3:$M$2000,11,FALSE),0,1))</f>
        <v/>
      </c>
    </row>
    <row r="47" spans="2:31" ht="30" customHeight="1">
      <c r="B47" s="5">
        <v>17</v>
      </c>
      <c r="C47" s="11"/>
      <c r="D47" s="44" t="str">
        <f>IF(C47="","",VLOOKUP(C47,'登録情報(男子）'!$C$3:$M$1100,2,FALSE))</f>
        <v/>
      </c>
      <c r="E47" s="44" t="str">
        <f>IF(C47="","",VLOOKUP(C47,'登録情報(男子）'!$C$3:$M$1100,3,FALSE))</f>
        <v/>
      </c>
      <c r="F47" s="44" t="str">
        <f>IF(C47="","",VLOOKUP(C47,'登録情報(男子）'!$C$3:$M$1100,6,FALSE))</f>
        <v/>
      </c>
      <c r="G47" s="44" t="str">
        <f>IF(C47="","",VLOOKUP(C47,'登録情報(男子）'!$C$3:$M$1100,7,FALSE))</f>
        <v/>
      </c>
      <c r="H47" s="11"/>
      <c r="I47" s="5" t="s">
        <v>1450</v>
      </c>
      <c r="J47" s="11"/>
      <c r="K47" s="5" t="s">
        <v>1451</v>
      </c>
      <c r="L47" s="11"/>
      <c r="M47" s="11"/>
      <c r="N47" s="5" t="s">
        <v>1452</v>
      </c>
      <c r="O47" s="11"/>
      <c r="P47" s="5" t="s">
        <v>1400</v>
      </c>
      <c r="Q47" s="11"/>
      <c r="R47" s="5" t="s">
        <v>1402</v>
      </c>
      <c r="S47" s="12"/>
      <c r="U47" s="5" t="str">
        <f>IF(C47="","",VLOOKUP(C47,'登録情報(男子）'!$C$3:$L$2000,9,FALSE))</f>
        <v/>
      </c>
      <c r="V47" s="5" t="str">
        <f>IF(C47="","",VLOOKUP(C47,'登録情報(男子）'!$C$3:$L$2000,10,FALSE))</f>
        <v/>
      </c>
      <c r="W47" s="5" t="str">
        <f>IF(C47="","",VLOOKUP(C47,'登録情報(男子）'!$C$3:$L$2000,4,FALSE))</f>
        <v/>
      </c>
      <c r="X47" s="7" t="str">
        <f t="shared" si="1"/>
        <v/>
      </c>
      <c r="Y47" s="5" t="str">
        <f t="shared" si="3"/>
        <v/>
      </c>
      <c r="Z47" t="str">
        <f>IF(C47="","",VLOOKUP('様式Ⅳ(男子）'!C47,'登録情報(男子）'!$C$3:$I$1063,4))</f>
        <v/>
      </c>
      <c r="AA47" t="str">
        <f>IF(C47="","",VLOOKUP('様式Ⅳ(男子）'!C47,'登録情報(男子）'!$C$3:$I$1063,7))</f>
        <v/>
      </c>
      <c r="AB47" t="str">
        <f t="shared" si="2"/>
        <v/>
      </c>
      <c r="AC47" s="5">
        <f t="shared" si="4"/>
        <v>0</v>
      </c>
      <c r="AE47" s="5" t="str">
        <f>IF(C47="","",IF($D$4=VLOOKUP(C47,'登録情報(男子）'!$C$3:$M$2000,11,FALSE),0,1))</f>
        <v/>
      </c>
    </row>
    <row r="48" spans="2:31" ht="30" customHeight="1">
      <c r="B48" s="5">
        <v>18</v>
      </c>
      <c r="C48" s="11"/>
      <c r="D48" s="44" t="str">
        <f>IF(C48="","",VLOOKUP(C48,'登録情報(男子）'!$C$3:$M$1100,2,FALSE))</f>
        <v/>
      </c>
      <c r="E48" s="44" t="str">
        <f>IF(C48="","",VLOOKUP(C48,'登録情報(男子）'!$C$3:$M$1100,3,FALSE))</f>
        <v/>
      </c>
      <c r="F48" s="44" t="str">
        <f>IF(C48="","",VLOOKUP(C48,'登録情報(男子）'!$C$3:$M$1100,6,FALSE))</f>
        <v/>
      </c>
      <c r="G48" s="44" t="str">
        <f>IF(C48="","",VLOOKUP(C48,'登録情報(男子）'!$C$3:$M$1100,7,FALSE))</f>
        <v/>
      </c>
      <c r="H48" s="11"/>
      <c r="I48" s="5" t="s">
        <v>1450</v>
      </c>
      <c r="J48" s="11"/>
      <c r="K48" s="5" t="s">
        <v>1451</v>
      </c>
      <c r="L48" s="11"/>
      <c r="M48" s="11"/>
      <c r="N48" s="5" t="s">
        <v>1452</v>
      </c>
      <c r="O48" s="11"/>
      <c r="P48" s="5" t="s">
        <v>1400</v>
      </c>
      <c r="Q48" s="11"/>
      <c r="R48" s="5" t="s">
        <v>1402</v>
      </c>
      <c r="S48" s="12"/>
      <c r="U48" s="5" t="str">
        <f>IF(C48="","",VLOOKUP(C48,'登録情報(男子）'!$C$3:$L$2000,9,FALSE))</f>
        <v/>
      </c>
      <c r="V48" s="5" t="str">
        <f>IF(C48="","",VLOOKUP(C48,'登録情報(男子）'!$C$3:$L$2000,10,FALSE))</f>
        <v/>
      </c>
      <c r="W48" s="5" t="str">
        <f>IF(C48="","",VLOOKUP(C48,'登録情報(男子）'!$C$3:$L$2000,4,FALSE))</f>
        <v/>
      </c>
      <c r="X48" s="7" t="str">
        <f t="shared" si="1"/>
        <v/>
      </c>
      <c r="Y48" s="5" t="str">
        <f t="shared" si="3"/>
        <v/>
      </c>
      <c r="Z48" t="str">
        <f>IF(C48="","",VLOOKUP('様式Ⅳ(男子）'!C48,'登録情報(男子）'!$C$3:$I$1063,4))</f>
        <v/>
      </c>
      <c r="AA48" t="str">
        <f>IF(C48="","",VLOOKUP('様式Ⅳ(男子）'!C48,'登録情報(男子）'!$C$3:$I$1063,7))</f>
        <v/>
      </c>
      <c r="AB48" t="str">
        <f t="shared" si="2"/>
        <v/>
      </c>
      <c r="AC48" s="5">
        <f t="shared" si="4"/>
        <v>0</v>
      </c>
      <c r="AE48" s="5" t="str">
        <f>IF(C48="","",IF($D$4=VLOOKUP(C48,'登録情報(男子）'!$C$3:$M$2000,11,FALSE),0,1))</f>
        <v/>
      </c>
    </row>
    <row r="49" spans="2:31" ht="30" customHeight="1">
      <c r="B49" s="5">
        <v>19</v>
      </c>
      <c r="C49" s="11"/>
      <c r="D49" s="44" t="str">
        <f>IF(C49="","",VLOOKUP(C49,'登録情報(男子）'!$C$3:$M$1100,2,FALSE))</f>
        <v/>
      </c>
      <c r="E49" s="44" t="str">
        <f>IF(C49="","",VLOOKUP(C49,'登録情報(男子）'!$C$3:$M$1100,3,FALSE))</f>
        <v/>
      </c>
      <c r="F49" s="44" t="str">
        <f>IF(C49="","",VLOOKUP(C49,'登録情報(男子）'!$C$3:$M$1100,6,FALSE))</f>
        <v/>
      </c>
      <c r="G49" s="44" t="str">
        <f>IF(C49="","",VLOOKUP(C49,'登録情報(男子）'!$C$3:$M$1100,7,FALSE))</f>
        <v/>
      </c>
      <c r="H49" s="11"/>
      <c r="I49" s="5" t="s">
        <v>1450</v>
      </c>
      <c r="J49" s="11"/>
      <c r="K49" s="5" t="s">
        <v>1451</v>
      </c>
      <c r="L49" s="11"/>
      <c r="M49" s="11"/>
      <c r="N49" s="5" t="s">
        <v>1452</v>
      </c>
      <c r="O49" s="11"/>
      <c r="P49" s="5" t="s">
        <v>1400</v>
      </c>
      <c r="Q49" s="11"/>
      <c r="R49" s="5" t="s">
        <v>1402</v>
      </c>
      <c r="S49" s="12"/>
      <c r="U49" s="5" t="str">
        <f>IF(C49="","",VLOOKUP(C49,'登録情報(男子）'!$C$3:$L$2000,9,FALSE))</f>
        <v/>
      </c>
      <c r="V49" s="5" t="str">
        <f>IF(C49="","",VLOOKUP(C49,'登録情報(男子）'!$C$3:$L$2000,10,FALSE))</f>
        <v/>
      </c>
      <c r="W49" s="5" t="str">
        <f>IF(C49="","",VLOOKUP(C49,'登録情報(男子）'!$C$3:$L$2000,4,FALSE))</f>
        <v/>
      </c>
      <c r="X49" s="7" t="str">
        <f t="shared" si="1"/>
        <v/>
      </c>
      <c r="Y49" s="5" t="str">
        <f t="shared" si="3"/>
        <v/>
      </c>
      <c r="Z49" t="str">
        <f>IF(C49="","",VLOOKUP('様式Ⅳ(男子）'!C49,'登録情報(男子）'!$C$3:$I$1063,4))</f>
        <v/>
      </c>
      <c r="AA49" t="str">
        <f>IF(C49="","",VLOOKUP('様式Ⅳ(男子）'!C49,'登録情報(男子）'!$C$3:$I$1063,7))</f>
        <v/>
      </c>
      <c r="AB49" t="str">
        <f t="shared" si="2"/>
        <v/>
      </c>
      <c r="AC49" s="5">
        <f t="shared" si="4"/>
        <v>0</v>
      </c>
      <c r="AE49" s="5" t="str">
        <f>IF(C49="","",IF($D$4=VLOOKUP(C49,'登録情報(男子）'!$C$3:$M$2000,11,FALSE),0,1))</f>
        <v/>
      </c>
    </row>
    <row r="50" spans="2:31" ht="30" customHeight="1">
      <c r="B50" s="5">
        <v>20</v>
      </c>
      <c r="C50" s="11"/>
      <c r="D50" s="44" t="str">
        <f>IF(C50="","",VLOOKUP(C50,'登録情報(男子）'!$C$3:$M$1100,2,FALSE))</f>
        <v/>
      </c>
      <c r="E50" s="44" t="str">
        <f>IF(C50="","",VLOOKUP(C50,'登録情報(男子）'!$C$3:$M$1100,3,FALSE))</f>
        <v/>
      </c>
      <c r="F50" s="44" t="str">
        <f>IF(C50="","",VLOOKUP(C50,'登録情報(男子）'!$C$3:$M$1100,6,FALSE))</f>
        <v/>
      </c>
      <c r="G50" s="44" t="str">
        <f>IF(C50="","",VLOOKUP(C50,'登録情報(男子）'!$C$3:$M$1100,7,FALSE))</f>
        <v/>
      </c>
      <c r="H50" s="11"/>
      <c r="I50" s="5" t="s">
        <v>1450</v>
      </c>
      <c r="J50" s="11"/>
      <c r="K50" s="5" t="s">
        <v>1451</v>
      </c>
      <c r="L50" s="11"/>
      <c r="M50" s="11"/>
      <c r="N50" s="5" t="s">
        <v>1452</v>
      </c>
      <c r="O50" s="11"/>
      <c r="P50" s="5" t="s">
        <v>1400</v>
      </c>
      <c r="Q50" s="11"/>
      <c r="R50" s="5" t="s">
        <v>1402</v>
      </c>
      <c r="S50" s="12"/>
      <c r="U50" s="5" t="str">
        <f>IF(C50="","",VLOOKUP(C50,'登録情報(男子）'!$C$3:$L$2000,9,FALSE))</f>
        <v/>
      </c>
      <c r="V50" s="5" t="str">
        <f>IF(C50="","",VLOOKUP(C50,'登録情報(男子）'!$C$3:$L$2000,10,FALSE))</f>
        <v/>
      </c>
      <c r="W50" s="5" t="str">
        <f>IF(C50="","",VLOOKUP(C50,'登録情報(男子）'!$C$3:$L$2000,4,FALSE))</f>
        <v/>
      </c>
      <c r="X50" s="7" t="str">
        <f t="shared" si="1"/>
        <v/>
      </c>
      <c r="Y50" s="5" t="str">
        <f t="shared" si="3"/>
        <v/>
      </c>
      <c r="Z50" t="str">
        <f>IF(C50="","",VLOOKUP('様式Ⅳ(男子）'!C50,'登録情報(男子）'!$C$3:$I$1063,4))</f>
        <v/>
      </c>
      <c r="AA50" t="str">
        <f>IF(C50="","",VLOOKUP('様式Ⅳ(男子）'!C50,'登録情報(男子）'!$C$3:$I$1063,7))</f>
        <v/>
      </c>
      <c r="AB50" t="str">
        <f t="shared" si="2"/>
        <v/>
      </c>
      <c r="AC50" s="5">
        <f t="shared" si="4"/>
        <v>0</v>
      </c>
      <c r="AE50" s="5" t="str">
        <f>IF(C50="","",IF($D$4=VLOOKUP(C50,'登録情報(男子）'!$C$3:$M$2000,11,FALSE),0,1))</f>
        <v/>
      </c>
    </row>
  </sheetData>
  <sheetProtection algorithmName="SHA-512" hashValue="opf2f535jQeJ15qNcdnUephgqJs08c2FS2ihEOHN2RtxZpMJxXHNj+0HMpkPTh7zvi/4NrpmHJYbZ8CpK6UHyg==" saltValue="YdXwRPXfTZdHBRx54defGA==" spinCount="100000" sheet="1" objects="1" scenarios="1"/>
  <mergeCells count="21">
    <mergeCell ref="H30:L30"/>
    <mergeCell ref="M30:R30"/>
    <mergeCell ref="H15:L15"/>
    <mergeCell ref="M15:R15"/>
    <mergeCell ref="U15:X15"/>
    <mergeCell ref="U16:V16"/>
    <mergeCell ref="W16:X16"/>
    <mergeCell ref="B7:C7"/>
    <mergeCell ref="D7:G7"/>
    <mergeCell ref="M7:R7"/>
    <mergeCell ref="M8:R8"/>
    <mergeCell ref="B10:C11"/>
    <mergeCell ref="D10:S11"/>
    <mergeCell ref="B6:C6"/>
    <mergeCell ref="D6:G6"/>
    <mergeCell ref="M6:R6"/>
    <mergeCell ref="A1:S2"/>
    <mergeCell ref="B4:C4"/>
    <mergeCell ref="D4:G4"/>
    <mergeCell ref="B5:C5"/>
    <mergeCell ref="D5:G5"/>
  </mergeCells>
  <phoneticPr fontId="2"/>
  <pageMargins left="0.7" right="0.7" top="0.75" bottom="0.75" header="0.3" footer="0.3"/>
  <pageSetup paperSize="9" scale="54" orientation="portrait" r:id="rId1"/>
  <colBreaks count="1" manualBreakCount="1">
    <brk id="31" max="1048575" man="1"/>
  </col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4AA7BD3-398A-F448-B3A4-D3FE48503CED}">
          <x14:formula1>
            <xm:f>'様式Ⅰ(男子）'!$X$15:$X$34</xm:f>
          </x14:formula1>
          <xm:sqref>C31:C50</xm:sqref>
        </x14:dataValidation>
        <x14:dataValidation type="list" allowBlank="1" showInputMessage="1" showErrorMessage="1" xr:uid="{5F2A8BEE-F584-4953-A306-D5BD69944737}">
          <x14:formula1>
            <xm:f>'様式Ⅰ(男子）'!$D$15:$D$34</xm:f>
          </x14:formula1>
          <xm:sqref>C17:C26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DC8AE-E1D8-40C9-914B-B51297DD0604}">
  <dimension ref="B2:G10"/>
  <sheetViews>
    <sheetView workbookViewId="0">
      <selection activeCell="G15" sqref="G15"/>
    </sheetView>
  </sheetViews>
  <sheetFormatPr defaultColWidth="8.875" defaultRowHeight="18.75"/>
  <sheetData>
    <row r="2" spans="2:7">
      <c r="B2" s="55" t="s">
        <v>1371</v>
      </c>
      <c r="C2" s="55"/>
      <c r="D2" s="55"/>
      <c r="E2" s="55"/>
      <c r="F2" s="55"/>
      <c r="G2" s="55"/>
    </row>
    <row r="3" spans="2:7">
      <c r="B3" s="50" t="s">
        <v>2805</v>
      </c>
      <c r="C3" s="50"/>
      <c r="D3" s="50"/>
      <c r="E3" s="50"/>
      <c r="F3" s="50"/>
      <c r="G3" s="50"/>
    </row>
    <row r="5" spans="2:7">
      <c r="B5" s="55" t="s">
        <v>1372</v>
      </c>
      <c r="C5" s="55"/>
      <c r="D5" s="55"/>
      <c r="E5" s="55"/>
      <c r="F5" s="55"/>
      <c r="G5" s="55"/>
    </row>
    <row r="6" spans="2:7">
      <c r="B6" s="50">
        <v>25000</v>
      </c>
      <c r="C6" s="50"/>
      <c r="D6" s="50"/>
      <c r="E6" s="50"/>
      <c r="F6" s="50"/>
      <c r="G6" s="50"/>
    </row>
    <row r="8" spans="2:7">
      <c r="B8" s="55" t="s">
        <v>1466</v>
      </c>
      <c r="C8" s="55"/>
      <c r="D8" s="55"/>
      <c r="E8" s="55"/>
      <c r="F8" s="55"/>
      <c r="G8" s="55"/>
    </row>
    <row r="9" spans="2:7">
      <c r="B9" s="50" t="s">
        <v>1467</v>
      </c>
      <c r="C9" s="50"/>
      <c r="D9" s="50"/>
      <c r="E9" s="61">
        <v>1.087962962962963E-2</v>
      </c>
      <c r="F9" s="61"/>
      <c r="G9" s="61"/>
    </row>
    <row r="10" spans="2:7">
      <c r="B10" s="50" t="s">
        <v>1468</v>
      </c>
      <c r="C10" s="50"/>
      <c r="D10" s="50"/>
      <c r="E10" s="61">
        <v>1.087962962962963E-2</v>
      </c>
      <c r="F10" s="61"/>
      <c r="G10" s="61"/>
    </row>
  </sheetData>
  <mergeCells count="9">
    <mergeCell ref="B10:D10"/>
    <mergeCell ref="B9:D9"/>
    <mergeCell ref="E9:G9"/>
    <mergeCell ref="E10:G10"/>
    <mergeCell ref="B2:G2"/>
    <mergeCell ref="B3:G3"/>
    <mergeCell ref="B5:G5"/>
    <mergeCell ref="B6:G6"/>
    <mergeCell ref="B8:G8"/>
  </mergeCells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4A7AF-3BF3-48F5-AFB2-A069A107A841}">
  <dimension ref="B3:L35"/>
  <sheetViews>
    <sheetView topLeftCell="B1" workbookViewId="0">
      <selection activeCell="K16" sqref="K16"/>
    </sheetView>
  </sheetViews>
  <sheetFormatPr defaultColWidth="8.875" defaultRowHeight="18.75"/>
  <cols>
    <col min="2" max="4" width="20.625" customWidth="1"/>
    <col min="5" max="5" width="27.375" customWidth="1"/>
    <col min="6" max="10" width="20.625" customWidth="1"/>
    <col min="11" max="11" width="23.375" customWidth="1"/>
  </cols>
  <sheetData>
    <row r="3" spans="2:12">
      <c r="B3" s="5"/>
      <c r="C3" s="17" t="s">
        <v>1415</v>
      </c>
      <c r="D3" s="17" t="s">
        <v>1416</v>
      </c>
      <c r="E3" s="17" t="s">
        <v>1417</v>
      </c>
      <c r="F3" s="17" t="s">
        <v>1418</v>
      </c>
      <c r="G3" s="17" t="s">
        <v>1419</v>
      </c>
      <c r="H3" s="17" t="s">
        <v>1420</v>
      </c>
      <c r="I3" s="17" t="s">
        <v>1421</v>
      </c>
      <c r="J3" s="17" t="s">
        <v>1422</v>
      </c>
      <c r="K3" s="17" t="s">
        <v>1423</v>
      </c>
      <c r="L3" s="17" t="s">
        <v>1695</v>
      </c>
    </row>
    <row r="4" spans="2:12">
      <c r="B4" s="5" t="s">
        <v>1434</v>
      </c>
      <c r="C4" s="5"/>
      <c r="D4" s="5"/>
      <c r="E4" s="5"/>
      <c r="F4" s="5"/>
      <c r="G4" s="5"/>
      <c r="H4" s="5"/>
      <c r="I4" s="5"/>
      <c r="J4" s="5"/>
      <c r="K4" s="5"/>
      <c r="L4" s="43"/>
    </row>
    <row r="5" spans="2:12">
      <c r="B5" s="5">
        <v>1</v>
      </c>
      <c r="C5" s="5" t="str">
        <f>IF('様式Ⅳ(男子）'!C17="","",'様式Ⅳ(男子）'!AB17)</f>
        <v/>
      </c>
      <c r="D5" s="5" t="str">
        <f>IF(C5="","",CONCATENATE('様式Ⅳ(男子）'!D17," (",'様式Ⅳ(男子）'!F17,")"))</f>
        <v/>
      </c>
      <c r="E5" s="5" t="str">
        <f>IF(C5="","",CONCATENATE('様式Ⅳ(男子）'!U17," ",'様式Ⅳ(男子）'!V17," (",'様式Ⅳ(男子）'!X17,")"))</f>
        <v/>
      </c>
      <c r="F5" s="5" t="str">
        <f>IF(C5="","",'様式Ⅳ(男子）'!E17)</f>
        <v/>
      </c>
      <c r="G5" s="5" t="str">
        <f>IF(C5="","",1)</f>
        <v/>
      </c>
      <c r="H5" s="5" t="str">
        <f>IF(C5="","",基本登録情報!$O$4)</f>
        <v/>
      </c>
      <c r="I5" s="5">
        <v>49</v>
      </c>
      <c r="J5" s="5" t="str">
        <f>IF(C5="","",'様式Ⅳ(男子）'!C17)</f>
        <v/>
      </c>
      <c r="K5" s="5" t="str">
        <f>IF(C5="","",CONCATENATE("01200 0",'様式Ⅳ(男子）'!Y17))</f>
        <v/>
      </c>
      <c r="L5" s="43" t="str">
        <f>IF(K5="","","notOPN")</f>
        <v/>
      </c>
    </row>
    <row r="6" spans="2:12">
      <c r="B6" s="5">
        <v>2</v>
      </c>
      <c r="C6" s="5" t="str">
        <f>IF('様式Ⅳ(男子）'!C18="","",'様式Ⅳ(男子）'!AB18)</f>
        <v/>
      </c>
      <c r="D6" s="5" t="str">
        <f>IF(C6="","",CONCATENATE('様式Ⅳ(男子）'!D18," (",'様式Ⅳ(男子）'!F18,")"))</f>
        <v/>
      </c>
      <c r="E6" s="5" t="str">
        <f>IF(C6="","",CONCATENATE('様式Ⅳ(男子）'!U18," ",'様式Ⅳ(男子）'!V18," (",'様式Ⅳ(男子）'!X18,")"))</f>
        <v/>
      </c>
      <c r="F6" s="5" t="str">
        <f>IF(C6="","",'様式Ⅳ(男子）'!E18)</f>
        <v/>
      </c>
      <c r="G6" s="5" t="str">
        <f t="shared" ref="G6:G14" si="0">IF(C6="","",1)</f>
        <v/>
      </c>
      <c r="H6" s="5" t="str">
        <f>IF(C6="","",基本登録情報!$O$4)</f>
        <v/>
      </c>
      <c r="I6" s="5">
        <v>49</v>
      </c>
      <c r="J6" s="5" t="str">
        <f>IF(C6="","",'様式Ⅳ(男子）'!C18)</f>
        <v/>
      </c>
      <c r="K6" s="5" t="str">
        <f>IF(C6="","",CONCATENATE("01200 0",'様式Ⅳ(男子）'!Y18))</f>
        <v/>
      </c>
      <c r="L6" s="43" t="str">
        <f t="shared" ref="L6:L14" si="1">IF(K6="","","notOPN")</f>
        <v/>
      </c>
    </row>
    <row r="7" spans="2:12">
      <c r="B7" s="5">
        <v>3</v>
      </c>
      <c r="C7" s="5" t="str">
        <f>IF('様式Ⅳ(男子）'!C19="","",'様式Ⅳ(男子）'!AB19)</f>
        <v/>
      </c>
      <c r="D7" s="5" t="str">
        <f>IF(C7="","",CONCATENATE('様式Ⅳ(男子）'!D19," (",'様式Ⅳ(男子）'!F19,")"))</f>
        <v/>
      </c>
      <c r="E7" s="5" t="str">
        <f>IF(C7="","",CONCATENATE('様式Ⅳ(男子）'!U19," ",'様式Ⅳ(男子）'!V19," (",'様式Ⅳ(男子）'!X19,")"))</f>
        <v/>
      </c>
      <c r="F7" s="5" t="str">
        <f>IF(C7="","",'様式Ⅳ(男子）'!E19)</f>
        <v/>
      </c>
      <c r="G7" s="5" t="str">
        <f t="shared" si="0"/>
        <v/>
      </c>
      <c r="H7" s="5" t="str">
        <f>IF(C7="","",基本登録情報!$O$4)</f>
        <v/>
      </c>
      <c r="I7" s="5">
        <v>49</v>
      </c>
      <c r="J7" s="5" t="str">
        <f>IF(C7="","",'様式Ⅳ(男子）'!C19)</f>
        <v/>
      </c>
      <c r="K7" s="5" t="str">
        <f>IF(C7="","",CONCATENATE("01200 0",'様式Ⅳ(男子）'!Y19))</f>
        <v/>
      </c>
      <c r="L7" s="43" t="str">
        <f t="shared" si="1"/>
        <v/>
      </c>
    </row>
    <row r="8" spans="2:12">
      <c r="B8" s="5">
        <v>4</v>
      </c>
      <c r="C8" s="5" t="str">
        <f>IF('様式Ⅳ(男子）'!C20="","",'様式Ⅳ(男子）'!AB20)</f>
        <v/>
      </c>
      <c r="D8" s="5" t="str">
        <f>IF(C8="","",CONCATENATE('様式Ⅳ(男子）'!D20," (",'様式Ⅳ(男子）'!F20,")"))</f>
        <v/>
      </c>
      <c r="E8" s="5" t="str">
        <f>IF(C8="","",CONCATENATE('様式Ⅳ(男子）'!U20," ",'様式Ⅳ(男子）'!V20," (",'様式Ⅳ(男子）'!X20,")"))</f>
        <v/>
      </c>
      <c r="F8" s="5" t="str">
        <f>IF(C8="","",'様式Ⅳ(男子）'!E20)</f>
        <v/>
      </c>
      <c r="G8" s="5" t="str">
        <f t="shared" si="0"/>
        <v/>
      </c>
      <c r="H8" s="5" t="str">
        <f>IF(C8="","",基本登録情報!$O$4)</f>
        <v/>
      </c>
      <c r="I8" s="5">
        <v>49</v>
      </c>
      <c r="J8" s="5" t="str">
        <f>IF(C8="","",'様式Ⅳ(男子）'!C20)</f>
        <v/>
      </c>
      <c r="K8" s="5" t="str">
        <f>IF(C8="","",CONCATENATE("01200 0",'様式Ⅳ(男子）'!Y20))</f>
        <v/>
      </c>
      <c r="L8" s="43" t="str">
        <f t="shared" si="1"/>
        <v/>
      </c>
    </row>
    <row r="9" spans="2:12">
      <c r="B9" s="5">
        <v>5</v>
      </c>
      <c r="C9" s="5" t="str">
        <f>IF('様式Ⅳ(男子）'!C21="","",'様式Ⅳ(男子）'!AB21)</f>
        <v/>
      </c>
      <c r="D9" s="5" t="str">
        <f>IF(C9="","",CONCATENATE('様式Ⅳ(男子）'!D21," (",'様式Ⅳ(男子）'!F21,")"))</f>
        <v/>
      </c>
      <c r="E9" s="5" t="str">
        <f>IF(C9="","",CONCATENATE('様式Ⅳ(男子）'!U21," ",'様式Ⅳ(男子）'!V21," (",'様式Ⅳ(男子）'!X21,")"))</f>
        <v/>
      </c>
      <c r="F9" s="5" t="str">
        <f>IF(C9="","",'様式Ⅳ(男子）'!E21)</f>
        <v/>
      </c>
      <c r="G9" s="5" t="str">
        <f t="shared" si="0"/>
        <v/>
      </c>
      <c r="H9" s="5" t="str">
        <f>IF(C9="","",基本登録情報!$O$4)</f>
        <v/>
      </c>
      <c r="I9" s="5">
        <v>49</v>
      </c>
      <c r="J9" s="5" t="str">
        <f>IF(C9="","",'様式Ⅳ(男子）'!C21)</f>
        <v/>
      </c>
      <c r="K9" s="5" t="str">
        <f>IF(C9="","",CONCATENATE("01200 0",'様式Ⅳ(男子）'!Y21))</f>
        <v/>
      </c>
      <c r="L9" s="43" t="str">
        <f t="shared" si="1"/>
        <v/>
      </c>
    </row>
    <row r="10" spans="2:12">
      <c r="B10" s="5">
        <v>6</v>
      </c>
      <c r="C10" s="5" t="str">
        <f>IF('様式Ⅳ(男子）'!C22="","",'様式Ⅳ(男子）'!AB22)</f>
        <v/>
      </c>
      <c r="D10" s="5" t="str">
        <f>IF(C10="","",CONCATENATE('様式Ⅳ(男子）'!D22," (",'様式Ⅳ(男子）'!F22,")"))</f>
        <v/>
      </c>
      <c r="E10" s="5" t="str">
        <f>IF(C10="","",CONCATENATE('様式Ⅳ(男子）'!U22," ",'様式Ⅳ(男子）'!V22," (",'様式Ⅳ(男子）'!X22,")"))</f>
        <v/>
      </c>
      <c r="F10" s="5" t="str">
        <f>IF(C10="","",'様式Ⅳ(男子）'!E22)</f>
        <v/>
      </c>
      <c r="G10" s="5" t="str">
        <f t="shared" si="0"/>
        <v/>
      </c>
      <c r="H10" s="5" t="str">
        <f>IF(C10="","",基本登録情報!$O$4)</f>
        <v/>
      </c>
      <c r="I10" s="5">
        <v>49</v>
      </c>
      <c r="J10" s="5" t="str">
        <f>IF(C10="","",'様式Ⅳ(男子）'!C22)</f>
        <v/>
      </c>
      <c r="K10" s="5" t="str">
        <f>IF(C10="","",CONCATENATE("01200 0",'様式Ⅳ(男子）'!Y22))</f>
        <v/>
      </c>
      <c r="L10" s="43" t="str">
        <f t="shared" si="1"/>
        <v/>
      </c>
    </row>
    <row r="11" spans="2:12">
      <c r="B11" s="5">
        <v>7</v>
      </c>
      <c r="C11" s="5" t="str">
        <f>IF('様式Ⅳ(男子）'!C23="","",'様式Ⅳ(男子）'!AB23)</f>
        <v/>
      </c>
      <c r="D11" s="5" t="str">
        <f>IF(C11="","",CONCATENATE('様式Ⅳ(男子）'!D23," (",'様式Ⅳ(男子）'!F23,")"))</f>
        <v/>
      </c>
      <c r="E11" s="5" t="str">
        <f>IF(C11="","",CONCATENATE('様式Ⅳ(男子）'!U23," ",'様式Ⅳ(男子）'!V23," (",'様式Ⅳ(男子）'!X23,")"))</f>
        <v/>
      </c>
      <c r="F11" s="5" t="str">
        <f>IF(C11="","",'様式Ⅳ(男子）'!E23)</f>
        <v/>
      </c>
      <c r="G11" s="5" t="str">
        <f t="shared" si="0"/>
        <v/>
      </c>
      <c r="H11" s="5" t="str">
        <f>IF(C11="","",基本登録情報!$O$4)</f>
        <v/>
      </c>
      <c r="I11" s="5">
        <v>49</v>
      </c>
      <c r="J11" s="5" t="str">
        <f>IF(C11="","",'様式Ⅳ(男子）'!C23)</f>
        <v/>
      </c>
      <c r="K11" s="5" t="str">
        <f>IF(C11="","",CONCATENATE("01200 0",'様式Ⅳ(男子）'!Y23))</f>
        <v/>
      </c>
      <c r="L11" s="43" t="str">
        <f t="shared" si="1"/>
        <v/>
      </c>
    </row>
    <row r="12" spans="2:12">
      <c r="B12" s="5">
        <v>8</v>
      </c>
      <c r="C12" s="5" t="str">
        <f>IF('様式Ⅳ(男子）'!C24="","",'様式Ⅳ(男子）'!AB24)</f>
        <v/>
      </c>
      <c r="D12" s="5" t="str">
        <f>IF(C12="","",CONCATENATE('様式Ⅳ(男子）'!D24," (",'様式Ⅳ(男子）'!F24,")"))</f>
        <v/>
      </c>
      <c r="E12" s="5" t="str">
        <f>IF(C12="","",CONCATENATE('様式Ⅳ(男子）'!U24," ",'様式Ⅳ(男子）'!V24," (",'様式Ⅳ(男子）'!X24,")"))</f>
        <v/>
      </c>
      <c r="F12" s="5" t="str">
        <f>IF(C12="","",'様式Ⅳ(男子）'!E24)</f>
        <v/>
      </c>
      <c r="G12" s="5" t="str">
        <f t="shared" si="0"/>
        <v/>
      </c>
      <c r="H12" s="5" t="str">
        <f>IF(C12="","",基本登録情報!$O$4)</f>
        <v/>
      </c>
      <c r="I12" s="5">
        <v>49</v>
      </c>
      <c r="J12" s="5" t="str">
        <f>IF(C12="","",'様式Ⅳ(男子）'!C24)</f>
        <v/>
      </c>
      <c r="K12" s="5" t="str">
        <f>IF(C12="","",CONCATENATE("01200 0",'様式Ⅳ(男子）'!Y24))</f>
        <v/>
      </c>
      <c r="L12" s="43" t="str">
        <f t="shared" si="1"/>
        <v/>
      </c>
    </row>
    <row r="13" spans="2:12">
      <c r="B13" s="5">
        <v>9</v>
      </c>
      <c r="C13" s="5" t="str">
        <f>IF('様式Ⅳ(男子）'!C25="","",'様式Ⅳ(男子）'!AB25)</f>
        <v/>
      </c>
      <c r="D13" s="5" t="str">
        <f>IF(C13="","",CONCATENATE('様式Ⅳ(男子）'!D25," (",'様式Ⅳ(男子）'!F25,")"))</f>
        <v/>
      </c>
      <c r="E13" s="5" t="str">
        <f>IF(C13="","",CONCATENATE('様式Ⅳ(男子）'!U25," ",'様式Ⅳ(男子）'!V25," (",'様式Ⅳ(男子）'!X25,")"))</f>
        <v/>
      </c>
      <c r="F13" s="5" t="str">
        <f>IF(C13="","",'様式Ⅳ(男子）'!E25)</f>
        <v/>
      </c>
      <c r="G13" s="5" t="str">
        <f t="shared" si="0"/>
        <v/>
      </c>
      <c r="H13" s="5" t="str">
        <f>IF(C13="","",基本登録情報!$O$4)</f>
        <v/>
      </c>
      <c r="I13" s="5">
        <v>49</v>
      </c>
      <c r="J13" s="5" t="str">
        <f>IF(C13="","",'様式Ⅳ(男子）'!C25)</f>
        <v/>
      </c>
      <c r="K13" s="5" t="str">
        <f>IF(C13="","",CONCATENATE("01200 0",'様式Ⅳ(男子）'!Y25))</f>
        <v/>
      </c>
      <c r="L13" s="43" t="str">
        <f t="shared" si="1"/>
        <v/>
      </c>
    </row>
    <row r="14" spans="2:12">
      <c r="B14" s="5">
        <v>10</v>
      </c>
      <c r="C14" s="5" t="str">
        <f>IF('様式Ⅳ(男子）'!C26="","",'様式Ⅳ(男子）'!AB26)</f>
        <v/>
      </c>
      <c r="D14" s="5" t="str">
        <f>IF(C14="","",CONCATENATE('様式Ⅳ(男子）'!D26," (",'様式Ⅳ(男子）'!F26,")"))</f>
        <v/>
      </c>
      <c r="E14" s="5" t="str">
        <f>IF(C14="","",CONCATENATE('様式Ⅳ(男子）'!U26," ",'様式Ⅳ(男子）'!V26," (",'様式Ⅳ(男子）'!X26,")"))</f>
        <v/>
      </c>
      <c r="F14" s="5" t="str">
        <f>IF(C14="","",'様式Ⅳ(男子）'!E26)</f>
        <v/>
      </c>
      <c r="G14" s="5" t="str">
        <f t="shared" si="0"/>
        <v/>
      </c>
      <c r="H14" s="5" t="str">
        <f>IF(C14="","",基本登録情報!$O$4)</f>
        <v/>
      </c>
      <c r="I14" s="5">
        <v>49</v>
      </c>
      <c r="J14" s="5" t="str">
        <f>IF(C14="","",'様式Ⅳ(男子）'!C26)</f>
        <v/>
      </c>
      <c r="K14" s="5" t="str">
        <f>IF(C14="","",CONCATENATE("01200 0",'様式Ⅳ(男子）'!Y26))</f>
        <v/>
      </c>
      <c r="L14" s="43" t="str">
        <f t="shared" si="1"/>
        <v/>
      </c>
    </row>
    <row r="15" spans="2:12">
      <c r="B15" t="s">
        <v>1461</v>
      </c>
    </row>
    <row r="16" spans="2:12">
      <c r="B16" s="5">
        <v>1</v>
      </c>
      <c r="C16" s="5" t="str">
        <f>IF('様式Ⅳ(男子）'!C31="","",'様式Ⅳ(男子）'!AB31)</f>
        <v/>
      </c>
      <c r="D16" s="5" t="str">
        <f>IF(C16="","",CONCATENATE('様式Ⅳ(男子）'!D31," (",'様式Ⅳ(男子）'!F31,")"))</f>
        <v/>
      </c>
      <c r="E16" s="5" t="str">
        <f>IF(C16="","",CONCATENATE('様式Ⅳ(男子）'!U31," ",'様式Ⅳ(男子）'!V31," (",'様式Ⅳ(男子）'!X31,")"))</f>
        <v/>
      </c>
      <c r="F16" s="5" t="str">
        <f>IF(C16="","",'様式Ⅳ(男子）'!E31)</f>
        <v/>
      </c>
      <c r="G16" s="5" t="str">
        <f>IF(C16="","",1)</f>
        <v/>
      </c>
      <c r="H16" s="5" t="str">
        <f>IF(C16="","",基本登録情報!$O$4)</f>
        <v/>
      </c>
      <c r="I16" s="5">
        <v>49</v>
      </c>
      <c r="J16" s="5" t="str">
        <f>IF(C16="","",'様式Ⅳ(男子）'!C31)</f>
        <v/>
      </c>
      <c r="K16" s="5" t="str">
        <f>IF(C16="","",CONCATENATE("01200 0",'様式Ⅳ(男子）'!Y31))</f>
        <v/>
      </c>
      <c r="L16" s="5" t="str">
        <f>IF(K16="","","OPN")</f>
        <v/>
      </c>
    </row>
    <row r="17" spans="2:12">
      <c r="B17" s="5">
        <v>2</v>
      </c>
      <c r="C17" s="5" t="str">
        <f>IF('様式Ⅳ(男子）'!C32="","",'様式Ⅳ(男子）'!AB32)</f>
        <v/>
      </c>
      <c r="D17" s="5" t="str">
        <f>IF(C17="","",CONCATENATE('様式Ⅳ(男子）'!D32," (",'様式Ⅳ(男子）'!F32,")"))</f>
        <v/>
      </c>
      <c r="E17" s="5" t="str">
        <f>IF(C17="","",CONCATENATE('様式Ⅳ(男子）'!U32," ",'様式Ⅳ(男子）'!V32," (",'様式Ⅳ(男子）'!X32,")"))</f>
        <v/>
      </c>
      <c r="F17" s="5" t="str">
        <f>IF(C17="","",'様式Ⅳ(男子）'!E32)</f>
        <v/>
      </c>
      <c r="G17" s="5" t="str">
        <f t="shared" ref="G17:G35" si="2">IF(C17="","",1)</f>
        <v/>
      </c>
      <c r="H17" s="5" t="str">
        <f>IF(C17="","",基本登録情報!$O$4)</f>
        <v/>
      </c>
      <c r="I17" s="5">
        <v>49</v>
      </c>
      <c r="J17" s="5" t="str">
        <f>IF(C17="","",'様式Ⅳ(男子）'!C32)</f>
        <v/>
      </c>
      <c r="K17" s="5" t="str">
        <f>IF(C17="","",CONCATENATE("01200 0",'様式Ⅳ(男子）'!Y32))</f>
        <v/>
      </c>
      <c r="L17" s="5" t="str">
        <f t="shared" ref="L17:L35" si="3">IF(K17="","","OPN")</f>
        <v/>
      </c>
    </row>
    <row r="18" spans="2:12">
      <c r="B18" s="5">
        <v>3</v>
      </c>
      <c r="C18" s="5" t="str">
        <f>IF('様式Ⅳ(男子）'!C33="","",'様式Ⅳ(男子）'!AB33)</f>
        <v/>
      </c>
      <c r="D18" s="5" t="str">
        <f>IF(C18="","",CONCATENATE('様式Ⅳ(男子）'!D33," (",'様式Ⅳ(男子）'!F33,")"))</f>
        <v/>
      </c>
      <c r="E18" s="5" t="str">
        <f>IF(C18="","",CONCATENATE('様式Ⅳ(男子）'!U33," ",'様式Ⅳ(男子）'!V33," (",'様式Ⅳ(男子）'!X33,")"))</f>
        <v/>
      </c>
      <c r="F18" s="5" t="str">
        <f>IF(C18="","",'様式Ⅳ(男子）'!E33)</f>
        <v/>
      </c>
      <c r="G18" s="5" t="str">
        <f t="shared" si="2"/>
        <v/>
      </c>
      <c r="H18" s="5" t="str">
        <f>IF(C18="","",基本登録情報!$O$4)</f>
        <v/>
      </c>
      <c r="I18" s="5">
        <v>49</v>
      </c>
      <c r="J18" s="5" t="str">
        <f>IF(C18="","",'様式Ⅳ(男子）'!C33)</f>
        <v/>
      </c>
      <c r="K18" s="5" t="str">
        <f>IF(C18="","",CONCATENATE("01200 0",'様式Ⅳ(男子）'!Y33))</f>
        <v/>
      </c>
      <c r="L18" s="5" t="str">
        <f t="shared" si="3"/>
        <v/>
      </c>
    </row>
    <row r="19" spans="2:12">
      <c r="B19" s="5">
        <v>4</v>
      </c>
      <c r="C19" s="5" t="str">
        <f>IF('様式Ⅳ(男子）'!C34="","",'様式Ⅳ(男子）'!AB34)</f>
        <v/>
      </c>
      <c r="D19" s="5" t="str">
        <f>IF(C19="","",CONCATENATE('様式Ⅳ(男子）'!D34," (",'様式Ⅳ(男子）'!F34,")"))</f>
        <v/>
      </c>
      <c r="E19" s="5" t="str">
        <f>IF(C19="","",CONCATENATE('様式Ⅳ(男子）'!U34," ",'様式Ⅳ(男子）'!V34," (",'様式Ⅳ(男子）'!X34,")"))</f>
        <v/>
      </c>
      <c r="F19" s="5" t="str">
        <f>IF(C19="","",'様式Ⅳ(男子）'!E34)</f>
        <v/>
      </c>
      <c r="G19" s="5" t="str">
        <f t="shared" si="2"/>
        <v/>
      </c>
      <c r="H19" s="5" t="str">
        <f>IF(C19="","",基本登録情報!$O$4)</f>
        <v/>
      </c>
      <c r="I19" s="5">
        <v>49</v>
      </c>
      <c r="J19" s="5" t="str">
        <f>IF(C19="","",'様式Ⅳ(男子）'!C34)</f>
        <v/>
      </c>
      <c r="K19" s="5" t="str">
        <f>IF(C19="","",CONCATENATE("01200 0",'様式Ⅳ(男子）'!Y34))</f>
        <v/>
      </c>
      <c r="L19" s="5" t="str">
        <f t="shared" si="3"/>
        <v/>
      </c>
    </row>
    <row r="20" spans="2:12">
      <c r="B20" s="5">
        <v>5</v>
      </c>
      <c r="C20" s="5" t="str">
        <f>IF('様式Ⅳ(男子）'!C35="","",'様式Ⅳ(男子）'!AB35)</f>
        <v/>
      </c>
      <c r="D20" s="5" t="str">
        <f>IF(C20="","",CONCATENATE('様式Ⅳ(男子）'!D35," (",'様式Ⅳ(男子）'!F35,")"))</f>
        <v/>
      </c>
      <c r="E20" s="5" t="str">
        <f>IF(C20="","",CONCATENATE('様式Ⅳ(男子）'!U35," ",'様式Ⅳ(男子）'!V35," (",'様式Ⅳ(男子）'!X35,")"))</f>
        <v/>
      </c>
      <c r="F20" s="5" t="str">
        <f>IF(C20="","",'様式Ⅳ(男子）'!E35)</f>
        <v/>
      </c>
      <c r="G20" s="5" t="str">
        <f t="shared" si="2"/>
        <v/>
      </c>
      <c r="H20" s="5" t="str">
        <f>IF(C20="","",基本登録情報!$O$4)</f>
        <v/>
      </c>
      <c r="I20" s="5">
        <v>49</v>
      </c>
      <c r="J20" s="5" t="str">
        <f>IF(C20="","",'様式Ⅳ(男子）'!C35)</f>
        <v/>
      </c>
      <c r="K20" s="5" t="str">
        <f>IF(C20="","",CONCATENATE("01200 0",'様式Ⅳ(男子）'!Y35))</f>
        <v/>
      </c>
      <c r="L20" s="5" t="str">
        <f t="shared" si="3"/>
        <v/>
      </c>
    </row>
    <row r="21" spans="2:12">
      <c r="B21" s="5">
        <v>6</v>
      </c>
      <c r="C21" s="5" t="str">
        <f>IF('様式Ⅳ(男子）'!C36="","",'様式Ⅳ(男子）'!AB36)</f>
        <v/>
      </c>
      <c r="D21" s="5" t="str">
        <f>IF(C21="","",CONCATENATE('様式Ⅳ(男子）'!D36," (",'様式Ⅳ(男子）'!F36,")"))</f>
        <v/>
      </c>
      <c r="E21" s="5" t="str">
        <f>IF(C21="","",CONCATENATE('様式Ⅳ(男子）'!U36," ",'様式Ⅳ(男子）'!V36," (",'様式Ⅳ(男子）'!X36,")"))</f>
        <v/>
      </c>
      <c r="F21" s="5" t="str">
        <f>IF(C21="","",'様式Ⅳ(男子）'!E36)</f>
        <v/>
      </c>
      <c r="G21" s="5" t="str">
        <f t="shared" si="2"/>
        <v/>
      </c>
      <c r="H21" s="5" t="str">
        <f>IF(C21="","",基本登録情報!$O$4)</f>
        <v/>
      </c>
      <c r="I21" s="5">
        <v>49</v>
      </c>
      <c r="J21" s="5" t="str">
        <f>IF(C21="","",'様式Ⅳ(男子）'!C36)</f>
        <v/>
      </c>
      <c r="K21" s="5" t="str">
        <f>IF(C21="","",CONCATENATE("01200 0",'様式Ⅳ(男子）'!Y36))</f>
        <v/>
      </c>
      <c r="L21" s="5" t="str">
        <f t="shared" si="3"/>
        <v/>
      </c>
    </row>
    <row r="22" spans="2:12">
      <c r="B22" s="5">
        <v>7</v>
      </c>
      <c r="C22" s="5" t="str">
        <f>IF('様式Ⅳ(男子）'!C37="","",'様式Ⅳ(男子）'!AB37)</f>
        <v/>
      </c>
      <c r="D22" s="5" t="str">
        <f>IF(C22="","",CONCATENATE('様式Ⅳ(男子）'!D37," (",'様式Ⅳ(男子）'!F37,")"))</f>
        <v/>
      </c>
      <c r="E22" s="5" t="str">
        <f>IF(C22="","",CONCATENATE('様式Ⅳ(男子）'!U37," ",'様式Ⅳ(男子）'!V37," (",'様式Ⅳ(男子）'!X37,")"))</f>
        <v/>
      </c>
      <c r="F22" s="5" t="str">
        <f>IF(C22="","",'様式Ⅳ(男子）'!E37)</f>
        <v/>
      </c>
      <c r="G22" s="5" t="str">
        <f t="shared" si="2"/>
        <v/>
      </c>
      <c r="H22" s="5" t="str">
        <f>IF(C22="","",基本登録情報!$O$4)</f>
        <v/>
      </c>
      <c r="I22" s="5">
        <v>49</v>
      </c>
      <c r="J22" s="5" t="str">
        <f>IF(C22="","",'様式Ⅳ(男子）'!C37)</f>
        <v/>
      </c>
      <c r="K22" s="5" t="str">
        <f>IF(C22="","",CONCATENATE("01200 0",'様式Ⅳ(男子）'!Y37))</f>
        <v/>
      </c>
      <c r="L22" s="5" t="str">
        <f t="shared" si="3"/>
        <v/>
      </c>
    </row>
    <row r="23" spans="2:12">
      <c r="B23" s="5">
        <v>8</v>
      </c>
      <c r="C23" s="5" t="str">
        <f>IF('様式Ⅳ(男子）'!C38="","",'様式Ⅳ(男子）'!AB38)</f>
        <v/>
      </c>
      <c r="D23" s="5" t="str">
        <f>IF(C23="","",CONCATENATE('様式Ⅳ(男子）'!D38," (",'様式Ⅳ(男子）'!F38,")"))</f>
        <v/>
      </c>
      <c r="E23" s="5" t="str">
        <f>IF(C23="","",CONCATENATE('様式Ⅳ(男子）'!U38," ",'様式Ⅳ(男子）'!V38," (",'様式Ⅳ(男子）'!X38,")"))</f>
        <v/>
      </c>
      <c r="F23" s="5" t="str">
        <f>IF(C23="","",'様式Ⅳ(男子）'!E38)</f>
        <v/>
      </c>
      <c r="G23" s="5" t="str">
        <f t="shared" si="2"/>
        <v/>
      </c>
      <c r="H23" s="5" t="str">
        <f>IF(C23="","",基本登録情報!$O$4)</f>
        <v/>
      </c>
      <c r="I23" s="5">
        <v>49</v>
      </c>
      <c r="J23" s="5" t="str">
        <f>IF(C23="","",'様式Ⅳ(男子）'!C38)</f>
        <v/>
      </c>
      <c r="K23" s="5" t="str">
        <f>IF(C23="","",CONCATENATE("01200 0",'様式Ⅳ(男子）'!Y38))</f>
        <v/>
      </c>
      <c r="L23" s="5" t="str">
        <f t="shared" si="3"/>
        <v/>
      </c>
    </row>
    <row r="24" spans="2:12">
      <c r="B24" s="5">
        <v>9</v>
      </c>
      <c r="C24" s="5" t="str">
        <f>IF('様式Ⅳ(男子）'!C39="","",'様式Ⅳ(男子）'!AB39)</f>
        <v/>
      </c>
      <c r="D24" s="5" t="str">
        <f>IF(C24="","",CONCATENATE('様式Ⅳ(男子）'!D39," (",'様式Ⅳ(男子）'!F39,")"))</f>
        <v/>
      </c>
      <c r="E24" s="5" t="str">
        <f>IF(C24="","",CONCATENATE('様式Ⅳ(男子）'!U39," ",'様式Ⅳ(男子）'!V39," (",'様式Ⅳ(男子）'!X39,")"))</f>
        <v/>
      </c>
      <c r="F24" s="5" t="str">
        <f>IF(C24="","",'様式Ⅳ(男子）'!E39)</f>
        <v/>
      </c>
      <c r="G24" s="5" t="str">
        <f t="shared" si="2"/>
        <v/>
      </c>
      <c r="H24" s="5" t="str">
        <f>IF(C24="","",基本登録情報!$O$4)</f>
        <v/>
      </c>
      <c r="I24" s="5">
        <v>49</v>
      </c>
      <c r="J24" s="5" t="str">
        <f>IF(C24="","",'様式Ⅳ(男子）'!C39)</f>
        <v/>
      </c>
      <c r="K24" s="5" t="str">
        <f>IF(C24="","",CONCATENATE("01200 0",'様式Ⅳ(男子）'!Y39))</f>
        <v/>
      </c>
      <c r="L24" s="5" t="str">
        <f t="shared" si="3"/>
        <v/>
      </c>
    </row>
    <row r="25" spans="2:12">
      <c r="B25" s="5">
        <v>10</v>
      </c>
      <c r="C25" s="5" t="str">
        <f>IF('様式Ⅳ(男子）'!C40="","",'様式Ⅳ(男子）'!AB40)</f>
        <v/>
      </c>
      <c r="D25" s="5" t="str">
        <f>IF(C25="","",CONCATENATE('様式Ⅳ(男子）'!D40," (",'様式Ⅳ(男子）'!F40,")"))</f>
        <v/>
      </c>
      <c r="E25" s="5" t="str">
        <f>IF(C25="","",CONCATENATE('様式Ⅳ(男子）'!U40," ",'様式Ⅳ(男子）'!V40," (",'様式Ⅳ(男子）'!X40,")"))</f>
        <v/>
      </c>
      <c r="F25" s="5" t="str">
        <f>IF(C25="","",'様式Ⅳ(男子）'!E40)</f>
        <v/>
      </c>
      <c r="G25" s="5" t="str">
        <f t="shared" si="2"/>
        <v/>
      </c>
      <c r="H25" s="5" t="str">
        <f>IF(C25="","",基本登録情報!$O$4)</f>
        <v/>
      </c>
      <c r="I25" s="5">
        <v>49</v>
      </c>
      <c r="J25" s="5" t="str">
        <f>IF(C25="","",'様式Ⅳ(男子）'!C40)</f>
        <v/>
      </c>
      <c r="K25" s="5" t="str">
        <f>IF(C25="","",CONCATENATE("01200 0",'様式Ⅳ(男子）'!Y40))</f>
        <v/>
      </c>
      <c r="L25" s="5" t="str">
        <f t="shared" si="3"/>
        <v/>
      </c>
    </row>
    <row r="26" spans="2:12">
      <c r="B26" s="5">
        <v>11</v>
      </c>
      <c r="C26" s="5" t="str">
        <f>IF('様式Ⅳ(男子）'!C41="","",'様式Ⅳ(男子）'!AB41)</f>
        <v/>
      </c>
      <c r="D26" s="5" t="str">
        <f>IF(C26="","",CONCATENATE('様式Ⅳ(男子）'!D41," (",'様式Ⅳ(男子）'!F41,")"))</f>
        <v/>
      </c>
      <c r="E26" s="5" t="str">
        <f>IF(C26="","",CONCATENATE('様式Ⅳ(男子）'!U41," ",'様式Ⅳ(男子）'!V41," (",'様式Ⅳ(男子）'!X41,")"))</f>
        <v/>
      </c>
      <c r="F26" s="5" t="str">
        <f>IF(C26="","",'様式Ⅳ(男子）'!E41)</f>
        <v/>
      </c>
      <c r="G26" s="5" t="str">
        <f t="shared" si="2"/>
        <v/>
      </c>
      <c r="H26" s="5" t="str">
        <f>IF(C26="","",基本登録情報!$O$4)</f>
        <v/>
      </c>
      <c r="I26" s="5">
        <v>49</v>
      </c>
      <c r="J26" s="5" t="str">
        <f>IF(C26="","",'様式Ⅳ(男子）'!C41)</f>
        <v/>
      </c>
      <c r="K26" s="5" t="str">
        <f>IF(C26="","",CONCATENATE("01200 0",'様式Ⅳ(男子）'!Y41))</f>
        <v/>
      </c>
      <c r="L26" s="5" t="str">
        <f t="shared" si="3"/>
        <v/>
      </c>
    </row>
    <row r="27" spans="2:12">
      <c r="B27" s="5">
        <v>12</v>
      </c>
      <c r="C27" s="5" t="str">
        <f>IF('様式Ⅳ(男子）'!C42="","",'様式Ⅳ(男子）'!AB42)</f>
        <v/>
      </c>
      <c r="D27" s="5" t="str">
        <f>IF(C27="","",CONCATENATE('様式Ⅳ(男子）'!D42," (",'様式Ⅳ(男子）'!F42,")"))</f>
        <v/>
      </c>
      <c r="E27" s="5" t="str">
        <f>IF(C27="","",CONCATENATE('様式Ⅳ(男子）'!U42," ",'様式Ⅳ(男子）'!V42," (",'様式Ⅳ(男子）'!X42,")"))</f>
        <v/>
      </c>
      <c r="F27" s="5" t="str">
        <f>IF(C27="","",'様式Ⅳ(男子）'!E42)</f>
        <v/>
      </c>
      <c r="G27" s="5" t="str">
        <f t="shared" si="2"/>
        <v/>
      </c>
      <c r="H27" s="5" t="str">
        <f>IF(C27="","",基本登録情報!$O$4)</f>
        <v/>
      </c>
      <c r="I27" s="5">
        <v>49</v>
      </c>
      <c r="J27" s="5" t="str">
        <f>IF(C27="","",'様式Ⅳ(男子）'!C42)</f>
        <v/>
      </c>
      <c r="K27" s="5" t="str">
        <f>IF(C27="","",CONCATENATE("01200 0",'様式Ⅳ(男子）'!Y42))</f>
        <v/>
      </c>
      <c r="L27" s="5" t="str">
        <f t="shared" si="3"/>
        <v/>
      </c>
    </row>
    <row r="28" spans="2:12">
      <c r="B28" s="5">
        <v>13</v>
      </c>
      <c r="C28" s="5" t="str">
        <f>IF('様式Ⅳ(男子）'!C43="","",'様式Ⅳ(男子）'!AB43)</f>
        <v/>
      </c>
      <c r="D28" s="5" t="str">
        <f>IF(C28="","",CONCATENATE('様式Ⅳ(男子）'!D43," (",'様式Ⅳ(男子）'!F43,")"))</f>
        <v/>
      </c>
      <c r="E28" s="5" t="str">
        <f>IF(C28="","",CONCATENATE('様式Ⅳ(男子）'!U43," ",'様式Ⅳ(男子）'!V43," (",'様式Ⅳ(男子）'!X43,")"))</f>
        <v/>
      </c>
      <c r="F28" s="5" t="str">
        <f>IF(C28="","",'様式Ⅳ(男子）'!E43)</f>
        <v/>
      </c>
      <c r="G28" s="5" t="str">
        <f t="shared" si="2"/>
        <v/>
      </c>
      <c r="H28" s="5" t="str">
        <f>IF(C28="","",基本登録情報!$O$4)</f>
        <v/>
      </c>
      <c r="I28" s="5">
        <v>49</v>
      </c>
      <c r="J28" s="5" t="str">
        <f>IF(C28="","",'様式Ⅳ(男子）'!C43)</f>
        <v/>
      </c>
      <c r="K28" s="5" t="str">
        <f>IF(C28="","",CONCATENATE("01200 0",'様式Ⅳ(男子）'!Y43))</f>
        <v/>
      </c>
      <c r="L28" s="5" t="str">
        <f t="shared" si="3"/>
        <v/>
      </c>
    </row>
    <row r="29" spans="2:12">
      <c r="B29" s="5">
        <v>14</v>
      </c>
      <c r="C29" s="5" t="str">
        <f>IF('様式Ⅳ(男子）'!C44="","",'様式Ⅳ(男子）'!AB44)</f>
        <v/>
      </c>
      <c r="D29" s="5" t="str">
        <f>IF(C29="","",CONCATENATE('様式Ⅳ(男子）'!D44," (",'様式Ⅳ(男子）'!F44,")"))</f>
        <v/>
      </c>
      <c r="E29" s="5" t="str">
        <f>IF(C29="","",CONCATENATE('様式Ⅳ(男子）'!U44," ",'様式Ⅳ(男子）'!V44," (",'様式Ⅳ(男子）'!X44,")"))</f>
        <v/>
      </c>
      <c r="F29" s="5" t="str">
        <f>IF(C29="","",'様式Ⅳ(男子）'!E44)</f>
        <v/>
      </c>
      <c r="G29" s="5" t="str">
        <f t="shared" si="2"/>
        <v/>
      </c>
      <c r="H29" s="5" t="str">
        <f>IF(C29="","",基本登録情報!$O$4)</f>
        <v/>
      </c>
      <c r="I29" s="5">
        <v>49</v>
      </c>
      <c r="J29" s="5" t="str">
        <f>IF(C29="","",'様式Ⅳ(男子）'!C44)</f>
        <v/>
      </c>
      <c r="K29" s="5" t="str">
        <f>IF(C29="","",CONCATENATE("01200 0",'様式Ⅳ(男子）'!Y44))</f>
        <v/>
      </c>
      <c r="L29" s="5" t="str">
        <f t="shared" si="3"/>
        <v/>
      </c>
    </row>
    <row r="30" spans="2:12">
      <c r="B30" s="5">
        <v>15</v>
      </c>
      <c r="C30" s="5" t="str">
        <f>IF('様式Ⅳ(男子）'!C45="","",'様式Ⅳ(男子）'!AB45)</f>
        <v/>
      </c>
      <c r="D30" s="5" t="str">
        <f>IF(C30="","",CONCATENATE('様式Ⅳ(男子）'!D45," (",'様式Ⅳ(男子）'!F45,")"))</f>
        <v/>
      </c>
      <c r="E30" s="5" t="str">
        <f>IF(C30="","",CONCATENATE('様式Ⅳ(男子）'!U45," ",'様式Ⅳ(男子）'!V45," (",'様式Ⅳ(男子）'!X45,")"))</f>
        <v/>
      </c>
      <c r="F30" s="5" t="str">
        <f>IF(C30="","",'様式Ⅳ(男子）'!E45)</f>
        <v/>
      </c>
      <c r="G30" s="5" t="str">
        <f t="shared" si="2"/>
        <v/>
      </c>
      <c r="H30" s="5" t="str">
        <f>IF(C30="","",基本登録情報!$O$4)</f>
        <v/>
      </c>
      <c r="I30" s="5">
        <v>49</v>
      </c>
      <c r="J30" s="5" t="str">
        <f>IF(C30="","",'様式Ⅳ(男子）'!C45)</f>
        <v/>
      </c>
      <c r="K30" s="5" t="str">
        <f>IF(C30="","",CONCATENATE("01200 0",'様式Ⅳ(男子）'!Y45))</f>
        <v/>
      </c>
      <c r="L30" s="5" t="str">
        <f t="shared" si="3"/>
        <v/>
      </c>
    </row>
    <row r="31" spans="2:12">
      <c r="B31" s="5">
        <v>16</v>
      </c>
      <c r="C31" s="5" t="str">
        <f>IF('様式Ⅳ(男子）'!C46="","",'様式Ⅳ(男子）'!AB46)</f>
        <v/>
      </c>
      <c r="D31" s="5" t="str">
        <f>IF(C31="","",CONCATENATE('様式Ⅳ(男子）'!D46," (",'様式Ⅳ(男子）'!F46,")"))</f>
        <v/>
      </c>
      <c r="E31" s="5" t="str">
        <f>IF(C31="","",CONCATENATE('様式Ⅳ(男子）'!U46," ",'様式Ⅳ(男子）'!V46," (",'様式Ⅳ(男子）'!X46,")"))</f>
        <v/>
      </c>
      <c r="F31" s="5" t="str">
        <f>IF(C31="","",'様式Ⅳ(男子）'!E46)</f>
        <v/>
      </c>
      <c r="G31" s="5" t="str">
        <f t="shared" si="2"/>
        <v/>
      </c>
      <c r="H31" s="5" t="str">
        <f>IF(C31="","",基本登録情報!$O$4)</f>
        <v/>
      </c>
      <c r="I31" s="5">
        <v>49</v>
      </c>
      <c r="J31" s="5" t="str">
        <f>IF(C31="","",'様式Ⅳ(男子）'!C46)</f>
        <v/>
      </c>
      <c r="K31" s="5" t="str">
        <f>IF(C31="","",CONCATENATE("01200 0",'様式Ⅳ(男子）'!Y46))</f>
        <v/>
      </c>
      <c r="L31" s="5" t="str">
        <f t="shared" si="3"/>
        <v/>
      </c>
    </row>
    <row r="32" spans="2:12">
      <c r="B32" s="5">
        <v>17</v>
      </c>
      <c r="C32" s="5" t="str">
        <f>IF('様式Ⅳ(男子）'!C47="","",'様式Ⅳ(男子）'!AB47)</f>
        <v/>
      </c>
      <c r="D32" s="5" t="str">
        <f>IF(C32="","",CONCATENATE('様式Ⅳ(男子）'!D47," (",'様式Ⅳ(男子）'!F47,")"))</f>
        <v/>
      </c>
      <c r="E32" s="5" t="str">
        <f>IF(C32="","",CONCATENATE('様式Ⅳ(男子）'!U47," ",'様式Ⅳ(男子）'!V47," (",'様式Ⅳ(男子）'!X47,")"))</f>
        <v/>
      </c>
      <c r="F32" s="5" t="str">
        <f>IF(C32="","",'様式Ⅳ(男子）'!E47)</f>
        <v/>
      </c>
      <c r="G32" s="5" t="str">
        <f t="shared" si="2"/>
        <v/>
      </c>
      <c r="H32" s="5" t="str">
        <f>IF(C32="","",基本登録情報!$O$4)</f>
        <v/>
      </c>
      <c r="I32" s="5">
        <v>49</v>
      </c>
      <c r="J32" s="5" t="str">
        <f>IF(C32="","",'様式Ⅳ(男子）'!C47)</f>
        <v/>
      </c>
      <c r="K32" s="5" t="str">
        <f>IF(C32="","",CONCATENATE("01200 0",'様式Ⅳ(男子）'!Y47))</f>
        <v/>
      </c>
      <c r="L32" s="5" t="str">
        <f t="shared" si="3"/>
        <v/>
      </c>
    </row>
    <row r="33" spans="2:12">
      <c r="B33" s="5">
        <v>18</v>
      </c>
      <c r="C33" s="5" t="str">
        <f>IF('様式Ⅳ(男子）'!C48="","",'様式Ⅳ(男子）'!AB48)</f>
        <v/>
      </c>
      <c r="D33" s="5" t="str">
        <f>IF(C33="","",CONCATENATE('様式Ⅳ(男子）'!D48," (",'様式Ⅳ(男子）'!F48,")"))</f>
        <v/>
      </c>
      <c r="E33" s="5" t="str">
        <f>IF(C33="","",CONCATENATE('様式Ⅳ(男子）'!U48," ",'様式Ⅳ(男子）'!V48," (",'様式Ⅳ(男子）'!X48,")"))</f>
        <v/>
      </c>
      <c r="F33" s="5" t="str">
        <f>IF(C33="","",'様式Ⅳ(男子）'!E48)</f>
        <v/>
      </c>
      <c r="G33" s="5" t="str">
        <f t="shared" si="2"/>
        <v/>
      </c>
      <c r="H33" s="5" t="str">
        <f>IF(C33="","",基本登録情報!$O$4)</f>
        <v/>
      </c>
      <c r="I33" s="5">
        <v>49</v>
      </c>
      <c r="J33" s="5" t="str">
        <f>IF(C33="","",'様式Ⅳ(男子）'!C48)</f>
        <v/>
      </c>
      <c r="K33" s="5" t="str">
        <f>IF(C33="","",CONCATENATE("01200 0",'様式Ⅳ(男子）'!Y48))</f>
        <v/>
      </c>
      <c r="L33" s="5" t="str">
        <f t="shared" si="3"/>
        <v/>
      </c>
    </row>
    <row r="34" spans="2:12">
      <c r="B34" s="5">
        <v>19</v>
      </c>
      <c r="C34" s="5" t="str">
        <f>IF('様式Ⅳ(男子）'!C49="","",'様式Ⅳ(男子）'!AB49)</f>
        <v/>
      </c>
      <c r="D34" s="5" t="str">
        <f>IF(C34="","",CONCATENATE('様式Ⅳ(男子）'!D49," (",'様式Ⅳ(男子）'!F49,")"))</f>
        <v/>
      </c>
      <c r="E34" s="5" t="str">
        <f>IF(C34="","",CONCATENATE('様式Ⅳ(男子）'!U49," ",'様式Ⅳ(男子）'!V49," (",'様式Ⅳ(男子）'!X49,")"))</f>
        <v/>
      </c>
      <c r="F34" s="5" t="str">
        <f>IF(C34="","",'様式Ⅳ(男子）'!E49)</f>
        <v/>
      </c>
      <c r="G34" s="5" t="str">
        <f t="shared" si="2"/>
        <v/>
      </c>
      <c r="H34" s="5" t="str">
        <f>IF(C34="","",基本登録情報!$O$4)</f>
        <v/>
      </c>
      <c r="I34" s="5">
        <v>49</v>
      </c>
      <c r="J34" s="5" t="str">
        <f>IF(C34="","",'様式Ⅳ(男子）'!C49)</f>
        <v/>
      </c>
      <c r="K34" s="5" t="str">
        <f>IF(C34="","",CONCATENATE("01200 0",'様式Ⅳ(男子）'!Y49))</f>
        <v/>
      </c>
      <c r="L34" s="5" t="str">
        <f t="shared" si="3"/>
        <v/>
      </c>
    </row>
    <row r="35" spans="2:12">
      <c r="B35" s="5">
        <v>20</v>
      </c>
      <c r="C35" s="5" t="str">
        <f>IF('様式Ⅳ(男子）'!C50="","",'様式Ⅳ(男子）'!AB50)</f>
        <v/>
      </c>
      <c r="D35" s="5" t="str">
        <f>IF(C35="","",CONCATENATE('様式Ⅳ(男子）'!D50," (",'様式Ⅳ(男子）'!F50,")"))</f>
        <v/>
      </c>
      <c r="E35" s="5" t="str">
        <f>IF(C35="","",CONCATENATE('様式Ⅳ(男子）'!U50," ",'様式Ⅳ(男子）'!V50," (",'様式Ⅳ(男子）'!X50,")"))</f>
        <v/>
      </c>
      <c r="F35" s="5"/>
      <c r="G35" s="5" t="str">
        <f t="shared" si="2"/>
        <v/>
      </c>
      <c r="H35" s="5" t="str">
        <f>IF(C35="","",基本登録情報!$O$4)</f>
        <v/>
      </c>
      <c r="I35" s="5">
        <v>49</v>
      </c>
      <c r="J35" s="5" t="str">
        <f>IF(C35="","",'様式Ⅳ(男子）'!C50)</f>
        <v/>
      </c>
      <c r="K35" s="5" t="str">
        <f>IF(C35="","",CONCATENATE("01200 0",'様式Ⅳ(男子）'!Y50))</f>
        <v/>
      </c>
      <c r="L35" s="5" t="str">
        <f t="shared" si="3"/>
        <v/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54D9A-D181-471D-A896-5A2BC16A2264}">
  <dimension ref="B2:AT1192"/>
  <sheetViews>
    <sheetView zoomScale="87" workbookViewId="0">
      <selection activeCell="E870" sqref="E870"/>
    </sheetView>
  </sheetViews>
  <sheetFormatPr defaultColWidth="8.875" defaultRowHeight="18.75"/>
  <cols>
    <col min="2" max="2" width="26.75" style="8" customWidth="1"/>
    <col min="3" max="3" width="8.875" style="8"/>
    <col min="4" max="4" width="13.125" style="8" customWidth="1"/>
    <col min="5" max="5" width="11.375" style="8" customWidth="1"/>
    <col min="6" max="6" width="12.875" style="8" customWidth="1"/>
    <col min="7" max="10" width="8.875" style="8"/>
    <col min="11" max="11" width="11.375" style="8" customWidth="1"/>
    <col min="12" max="12" width="8.875" style="8"/>
    <col min="13" max="13" width="12.375" style="8" customWidth="1"/>
  </cols>
  <sheetData>
    <row r="2" spans="2:13">
      <c r="B2" s="2" t="s">
        <v>2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 t="s">
        <v>3</v>
      </c>
    </row>
    <row r="3" spans="2:13">
      <c r="B3" s="8" t="str">
        <f>VLOOKUP(M3,加盟校情報!$F$3:$K$2001,6,FALSE)</f>
        <v>492277</v>
      </c>
      <c r="C3" s="8">
        <v>1</v>
      </c>
      <c r="D3" s="8" t="s">
        <v>2808</v>
      </c>
      <c r="E3" s="1" t="s">
        <v>1152</v>
      </c>
      <c r="F3" s="1" t="s">
        <v>775</v>
      </c>
      <c r="G3" s="1"/>
      <c r="H3" s="8">
        <v>3</v>
      </c>
      <c r="I3" s="1" t="s">
        <v>4315</v>
      </c>
      <c r="J3" s="1"/>
      <c r="K3" s="1" t="s">
        <v>3541</v>
      </c>
      <c r="L3" s="1" t="s">
        <v>3965</v>
      </c>
      <c r="M3" s="8" t="s">
        <v>4193</v>
      </c>
    </row>
    <row r="4" spans="2:13">
      <c r="B4" s="8" t="str">
        <f>VLOOKUP(M4,加盟校情報!$F$3:$K$2001,6,FALSE)</f>
        <v>492277</v>
      </c>
      <c r="C4" s="8">
        <v>2</v>
      </c>
      <c r="D4" s="8" t="s">
        <v>2809</v>
      </c>
      <c r="E4" s="1" t="s">
        <v>373</v>
      </c>
      <c r="F4" s="1" t="s">
        <v>374</v>
      </c>
      <c r="G4" s="1"/>
      <c r="H4" s="8">
        <v>4</v>
      </c>
      <c r="I4" s="1" t="s">
        <v>4316</v>
      </c>
      <c r="J4" s="1"/>
      <c r="K4" s="1" t="s">
        <v>3542</v>
      </c>
      <c r="L4" s="1" t="s">
        <v>1120</v>
      </c>
      <c r="M4" s="8" t="s">
        <v>4193</v>
      </c>
    </row>
    <row r="5" spans="2:13">
      <c r="B5" s="8" t="str">
        <f>VLOOKUP(M5,加盟校情報!$F$3:$K$2001,6,FALSE)</f>
        <v>492277</v>
      </c>
      <c r="C5" s="8">
        <v>3</v>
      </c>
      <c r="D5" s="8" t="s">
        <v>2810</v>
      </c>
      <c r="E5" s="1" t="s">
        <v>1153</v>
      </c>
      <c r="F5" s="1" t="s">
        <v>1154</v>
      </c>
      <c r="G5" s="1"/>
      <c r="H5" s="8">
        <v>3</v>
      </c>
      <c r="I5" s="1" t="s">
        <v>4317</v>
      </c>
      <c r="J5" s="1"/>
      <c r="K5" s="1" t="s">
        <v>3543</v>
      </c>
      <c r="L5" s="1" t="s">
        <v>705</v>
      </c>
      <c r="M5" s="8" t="s">
        <v>4193</v>
      </c>
    </row>
    <row r="6" spans="2:13">
      <c r="B6" s="8" t="str">
        <f>VLOOKUP(M6,加盟校情報!$F$3:$K$2001,6,FALSE)</f>
        <v>492277</v>
      </c>
      <c r="C6" s="8">
        <v>4</v>
      </c>
      <c r="D6" s="8" t="s">
        <v>2811</v>
      </c>
      <c r="E6" s="1" t="s">
        <v>372</v>
      </c>
      <c r="F6" s="1" t="s">
        <v>333</v>
      </c>
      <c r="G6" s="1"/>
      <c r="H6" s="8">
        <v>4</v>
      </c>
      <c r="I6" s="1" t="s">
        <v>4318</v>
      </c>
      <c r="J6" s="1"/>
      <c r="K6" s="1" t="s">
        <v>3544</v>
      </c>
      <c r="L6" s="1" t="s">
        <v>3966</v>
      </c>
      <c r="M6" s="8" t="s">
        <v>4193</v>
      </c>
    </row>
    <row r="7" spans="2:13">
      <c r="B7" s="8" t="str">
        <f>VLOOKUP(M7,加盟校情報!$F$3:$K$2001,6,FALSE)</f>
        <v>492277</v>
      </c>
      <c r="C7" s="8">
        <v>5</v>
      </c>
      <c r="D7" s="8" t="s">
        <v>2812</v>
      </c>
      <c r="E7" s="1" t="s">
        <v>1728</v>
      </c>
      <c r="F7" s="1" t="s">
        <v>2254</v>
      </c>
      <c r="G7" s="1"/>
      <c r="H7" s="8">
        <v>3</v>
      </c>
      <c r="I7" s="1" t="s">
        <v>4319</v>
      </c>
      <c r="J7" s="1"/>
      <c r="K7" s="1" t="s">
        <v>3545</v>
      </c>
      <c r="L7" s="1" t="s">
        <v>2466</v>
      </c>
      <c r="M7" s="8" t="s">
        <v>4193</v>
      </c>
    </row>
    <row r="8" spans="2:13">
      <c r="B8" s="8" t="str">
        <f>VLOOKUP(M8,加盟校情報!$F$3:$K$2001,6,FALSE)</f>
        <v>492277</v>
      </c>
      <c r="C8" s="8">
        <v>6</v>
      </c>
      <c r="D8" s="8" t="s">
        <v>2813</v>
      </c>
      <c r="E8" s="1" t="s">
        <v>1156</v>
      </c>
      <c r="F8" s="1" t="s">
        <v>1157</v>
      </c>
      <c r="G8" s="1"/>
      <c r="H8" s="8">
        <v>3</v>
      </c>
      <c r="I8" s="1" t="s">
        <v>4320</v>
      </c>
      <c r="J8" s="1"/>
      <c r="K8" s="1" t="s">
        <v>3546</v>
      </c>
      <c r="L8" s="1" t="s">
        <v>696</v>
      </c>
      <c r="M8" s="8" t="s">
        <v>4193</v>
      </c>
    </row>
    <row r="9" spans="2:13">
      <c r="B9" s="8" t="str">
        <f>VLOOKUP(M9,加盟校情報!$F$3:$K$2001,6,FALSE)</f>
        <v>492277</v>
      </c>
      <c r="C9" s="8">
        <v>7</v>
      </c>
      <c r="D9" s="8" t="s">
        <v>2814</v>
      </c>
      <c r="E9" s="1" t="s">
        <v>3081</v>
      </c>
      <c r="F9" s="1" t="s">
        <v>3366</v>
      </c>
      <c r="G9" s="1"/>
      <c r="H9" s="8">
        <v>2</v>
      </c>
      <c r="I9" s="1" t="s">
        <v>4321</v>
      </c>
      <c r="J9" s="1"/>
      <c r="K9" s="1" t="s">
        <v>3547</v>
      </c>
      <c r="L9" s="1" t="s">
        <v>2476</v>
      </c>
      <c r="M9" s="8" t="s">
        <v>4193</v>
      </c>
    </row>
    <row r="10" spans="2:13">
      <c r="B10" s="8" t="str">
        <f>VLOOKUP(M10,加盟校情報!$F$3:$K$2001,6,FALSE)</f>
        <v>492277</v>
      </c>
      <c r="C10" s="8">
        <v>8</v>
      </c>
      <c r="D10" s="8" t="s">
        <v>2815</v>
      </c>
      <c r="E10" s="1" t="s">
        <v>1158</v>
      </c>
      <c r="F10" s="1" t="s">
        <v>1159</v>
      </c>
      <c r="G10" s="1"/>
      <c r="H10" s="8">
        <v>3</v>
      </c>
      <c r="I10" s="1" t="s">
        <v>4322</v>
      </c>
      <c r="J10" s="1"/>
      <c r="K10" s="1" t="s">
        <v>3548</v>
      </c>
      <c r="L10" s="1" t="s">
        <v>2634</v>
      </c>
      <c r="M10" s="8" t="s">
        <v>4193</v>
      </c>
    </row>
    <row r="11" spans="2:13">
      <c r="B11" s="8" t="str">
        <f>VLOOKUP(M11,加盟校情報!$F$3:$K$2001,6,FALSE)</f>
        <v>492277</v>
      </c>
      <c r="C11" s="8">
        <v>9</v>
      </c>
      <c r="D11" s="8" t="s">
        <v>2816</v>
      </c>
      <c r="E11" s="1" t="s">
        <v>370</v>
      </c>
      <c r="F11" s="1" t="s">
        <v>371</v>
      </c>
      <c r="G11" s="1"/>
      <c r="H11" s="8">
        <v>4</v>
      </c>
      <c r="I11" s="1" t="s">
        <v>4323</v>
      </c>
      <c r="J11" s="1"/>
      <c r="K11" s="1" t="s">
        <v>3549</v>
      </c>
      <c r="L11" s="1" t="s">
        <v>696</v>
      </c>
      <c r="M11" s="8" t="s">
        <v>4193</v>
      </c>
    </row>
    <row r="12" spans="2:13">
      <c r="B12" s="8" t="str">
        <f>VLOOKUP(M12,加盟校情報!$F$3:$K$2001,6,FALSE)</f>
        <v>492277</v>
      </c>
      <c r="C12" s="8">
        <v>10</v>
      </c>
      <c r="D12" s="8" t="s">
        <v>2817</v>
      </c>
      <c r="E12" s="1" t="s">
        <v>3082</v>
      </c>
      <c r="F12" s="1" t="s">
        <v>2283</v>
      </c>
      <c r="G12" s="1"/>
      <c r="H12" s="8">
        <v>2</v>
      </c>
      <c r="I12" s="1" t="s">
        <v>4324</v>
      </c>
      <c r="J12" s="1"/>
      <c r="K12" s="1" t="s">
        <v>2759</v>
      </c>
      <c r="L12" s="1" t="s">
        <v>3967</v>
      </c>
      <c r="M12" s="8" t="s">
        <v>4193</v>
      </c>
    </row>
    <row r="13" spans="2:13">
      <c r="B13" s="8" t="str">
        <f>VLOOKUP(M13,加盟校情報!$F$3:$K$2001,6,FALSE)</f>
        <v>492277</v>
      </c>
      <c r="C13" s="8">
        <v>11</v>
      </c>
      <c r="D13" s="8" t="s">
        <v>2818</v>
      </c>
      <c r="E13" s="1" t="s">
        <v>1155</v>
      </c>
      <c r="F13" s="1" t="s">
        <v>827</v>
      </c>
      <c r="G13" s="1"/>
      <c r="H13" s="8">
        <v>3</v>
      </c>
      <c r="I13" s="1" t="s">
        <v>4325</v>
      </c>
      <c r="J13" s="1"/>
      <c r="K13" s="1" t="s">
        <v>2566</v>
      </c>
      <c r="L13" s="1" t="s">
        <v>3968</v>
      </c>
      <c r="M13" s="8" t="s">
        <v>4193</v>
      </c>
    </row>
    <row r="14" spans="2:13">
      <c r="B14" s="8" t="str">
        <f>VLOOKUP(M14,加盟校情報!$F$3:$K$2001,6,FALSE)</f>
        <v>492277</v>
      </c>
      <c r="C14" s="8">
        <v>12</v>
      </c>
      <c r="D14" s="8" t="s">
        <v>2819</v>
      </c>
      <c r="E14" s="1" t="s">
        <v>3083</v>
      </c>
      <c r="F14" s="1" t="s">
        <v>2415</v>
      </c>
      <c r="G14" s="1"/>
      <c r="H14" s="8">
        <v>2</v>
      </c>
      <c r="I14" s="1" t="s">
        <v>4326</v>
      </c>
      <c r="J14" s="1"/>
      <c r="K14" s="1" t="s">
        <v>3550</v>
      </c>
      <c r="L14" s="1" t="s">
        <v>3969</v>
      </c>
      <c r="M14" s="8" t="s">
        <v>4193</v>
      </c>
    </row>
    <row r="15" spans="2:13">
      <c r="B15" s="8" t="str">
        <f>VLOOKUP(M15,加盟校情報!$F$3:$K$2001,6,FALSE)</f>
        <v>496045</v>
      </c>
      <c r="C15" s="8">
        <v>13</v>
      </c>
      <c r="D15" s="8" t="s">
        <v>1883</v>
      </c>
      <c r="E15" s="1" t="s">
        <v>1884</v>
      </c>
      <c r="F15" s="1" t="s">
        <v>2319</v>
      </c>
      <c r="G15" s="1"/>
      <c r="H15" s="49" t="s">
        <v>3537</v>
      </c>
      <c r="I15" s="1" t="s">
        <v>4327</v>
      </c>
      <c r="J15" s="1"/>
      <c r="K15" s="1" t="s">
        <v>3551</v>
      </c>
      <c r="L15" s="1" t="s">
        <v>3969</v>
      </c>
      <c r="M15" s="8" t="s">
        <v>711</v>
      </c>
    </row>
    <row r="16" spans="2:13">
      <c r="B16" s="8" t="str">
        <f>VLOOKUP(M16,加盟校情報!$F$3:$K$2001,6,FALSE)</f>
        <v>492443</v>
      </c>
      <c r="C16" s="8">
        <v>14</v>
      </c>
      <c r="D16" s="8" t="s">
        <v>245</v>
      </c>
      <c r="E16" s="1" t="s">
        <v>246</v>
      </c>
      <c r="F16" s="1" t="s">
        <v>238</v>
      </c>
      <c r="G16" s="1"/>
      <c r="H16" s="8">
        <v>3</v>
      </c>
      <c r="I16" s="1" t="s">
        <v>4328</v>
      </c>
      <c r="J16" s="1"/>
      <c r="K16" s="1" t="s">
        <v>2608</v>
      </c>
      <c r="L16" s="1" t="s">
        <v>2650</v>
      </c>
      <c r="M16" s="8" t="s">
        <v>4194</v>
      </c>
    </row>
    <row r="17" spans="2:13">
      <c r="B17" s="8" t="str">
        <f>VLOOKUP(M17,加盟校情報!$F$3:$K$2001,6,FALSE)</f>
        <v>492443</v>
      </c>
      <c r="C17" s="8">
        <v>15</v>
      </c>
      <c r="D17" s="8" t="s">
        <v>221</v>
      </c>
      <c r="E17" s="1" t="s">
        <v>222</v>
      </c>
      <c r="F17" s="1" t="s">
        <v>52</v>
      </c>
      <c r="G17" s="1"/>
      <c r="H17" s="8">
        <v>4</v>
      </c>
      <c r="I17" s="1" t="s">
        <v>4329</v>
      </c>
      <c r="J17" s="1"/>
      <c r="K17" s="1" t="s">
        <v>2654</v>
      </c>
      <c r="L17" s="1" t="s">
        <v>2643</v>
      </c>
      <c r="M17" s="8" t="s">
        <v>4194</v>
      </c>
    </row>
    <row r="18" spans="2:13">
      <c r="B18" s="8" t="str">
        <f>VLOOKUP(M18,加盟校情報!$F$3:$K$2001,6,FALSE)</f>
        <v>492443</v>
      </c>
      <c r="C18" s="8">
        <v>16</v>
      </c>
      <c r="D18" s="8" t="s">
        <v>217</v>
      </c>
      <c r="E18" s="1" t="s">
        <v>218</v>
      </c>
      <c r="F18" s="1" t="s">
        <v>219</v>
      </c>
      <c r="G18" s="1"/>
      <c r="H18" s="8">
        <v>4</v>
      </c>
      <c r="I18" s="1" t="s">
        <v>4330</v>
      </c>
      <c r="J18" s="1"/>
      <c r="K18" s="1" t="s">
        <v>2655</v>
      </c>
      <c r="L18" s="1" t="s">
        <v>734</v>
      </c>
      <c r="M18" s="8" t="s">
        <v>4194</v>
      </c>
    </row>
    <row r="19" spans="2:13">
      <c r="B19" s="8" t="str">
        <f>VLOOKUP(M19,加盟校情報!$F$3:$K$2001,6,FALSE)</f>
        <v>492443</v>
      </c>
      <c r="C19" s="8">
        <v>17</v>
      </c>
      <c r="D19" s="8" t="s">
        <v>223</v>
      </c>
      <c r="E19" s="1" t="s">
        <v>224</v>
      </c>
      <c r="F19" s="1" t="s">
        <v>225</v>
      </c>
      <c r="G19" s="1"/>
      <c r="H19" s="8">
        <v>3</v>
      </c>
      <c r="I19" s="1" t="s">
        <v>4331</v>
      </c>
      <c r="J19" s="1"/>
      <c r="K19" s="1" t="s">
        <v>2642</v>
      </c>
      <c r="L19" s="1" t="s">
        <v>2643</v>
      </c>
      <c r="M19" s="8" t="s">
        <v>4194</v>
      </c>
    </row>
    <row r="20" spans="2:13">
      <c r="B20" s="8" t="str">
        <f>VLOOKUP(M20,加盟校情報!$F$3:$K$2001,6,FALSE)</f>
        <v>492443</v>
      </c>
      <c r="C20" s="8">
        <v>18</v>
      </c>
      <c r="D20" s="8" t="s">
        <v>239</v>
      </c>
      <c r="E20" s="1" t="s">
        <v>240</v>
      </c>
      <c r="F20" s="1" t="s">
        <v>241</v>
      </c>
      <c r="G20" s="1"/>
      <c r="H20" s="8">
        <v>3</v>
      </c>
      <c r="I20" s="1" t="s">
        <v>4332</v>
      </c>
      <c r="J20" s="1"/>
      <c r="K20" s="1" t="s">
        <v>2652</v>
      </c>
      <c r="L20" s="1" t="s">
        <v>1590</v>
      </c>
      <c r="M20" s="8" t="s">
        <v>4194</v>
      </c>
    </row>
    <row r="21" spans="2:13">
      <c r="B21" s="8" t="str">
        <f>VLOOKUP(M21,加盟校情報!$F$3:$K$2001,6,FALSE)</f>
        <v>492443</v>
      </c>
      <c r="C21" s="8">
        <v>19</v>
      </c>
      <c r="D21" s="8" t="s">
        <v>226</v>
      </c>
      <c r="E21" s="1" t="s">
        <v>227</v>
      </c>
      <c r="F21" s="1" t="s">
        <v>228</v>
      </c>
      <c r="G21" s="1"/>
      <c r="H21" s="8">
        <v>3</v>
      </c>
      <c r="I21" s="1" t="s">
        <v>4333</v>
      </c>
      <c r="J21" s="1"/>
      <c r="K21" s="1" t="s">
        <v>2460</v>
      </c>
      <c r="L21" s="1" t="s">
        <v>2651</v>
      </c>
      <c r="M21" s="8" t="s">
        <v>4194</v>
      </c>
    </row>
    <row r="22" spans="2:13">
      <c r="B22" s="8" t="str">
        <f>VLOOKUP(M22,加盟校情報!$F$3:$K$2001,6,FALSE)</f>
        <v>492443</v>
      </c>
      <c r="C22" s="8">
        <v>20</v>
      </c>
      <c r="D22" s="8" t="s">
        <v>236</v>
      </c>
      <c r="E22" s="1" t="s">
        <v>237</v>
      </c>
      <c r="F22" s="1" t="s">
        <v>238</v>
      </c>
      <c r="G22" s="1"/>
      <c r="H22" s="8">
        <v>3</v>
      </c>
      <c r="I22" s="1" t="s">
        <v>4334</v>
      </c>
      <c r="J22" s="1"/>
      <c r="K22" s="1" t="s">
        <v>2658</v>
      </c>
      <c r="L22" s="1" t="s">
        <v>2659</v>
      </c>
      <c r="M22" s="8" t="s">
        <v>4194</v>
      </c>
    </row>
    <row r="23" spans="2:13">
      <c r="B23" s="8" t="str">
        <f>VLOOKUP(M23,加盟校情報!$F$3:$K$2001,6,FALSE)</f>
        <v>492443</v>
      </c>
      <c r="C23" s="8">
        <v>21</v>
      </c>
      <c r="D23" s="8" t="s">
        <v>231</v>
      </c>
      <c r="E23" s="1" t="s">
        <v>232</v>
      </c>
      <c r="F23" s="1" t="s">
        <v>233</v>
      </c>
      <c r="G23" s="1"/>
      <c r="H23" s="8">
        <v>3</v>
      </c>
      <c r="I23" s="1" t="s">
        <v>4335</v>
      </c>
      <c r="J23" s="1"/>
      <c r="K23" s="1" t="s">
        <v>2663</v>
      </c>
      <c r="L23" s="1" t="s">
        <v>2664</v>
      </c>
      <c r="M23" s="8" t="s">
        <v>4194</v>
      </c>
    </row>
    <row r="24" spans="2:13">
      <c r="B24" s="8" t="str">
        <f>VLOOKUP(M24,加盟校情報!$F$3:$K$2001,6,FALSE)</f>
        <v>492443</v>
      </c>
      <c r="C24" s="8">
        <v>22</v>
      </c>
      <c r="D24" s="8" t="s">
        <v>1786</v>
      </c>
      <c r="E24" s="1" t="s">
        <v>229</v>
      </c>
      <c r="F24" s="1" t="s">
        <v>230</v>
      </c>
      <c r="G24" s="1"/>
      <c r="H24" s="8">
        <v>3</v>
      </c>
      <c r="I24" s="1" t="s">
        <v>4336</v>
      </c>
      <c r="J24" s="1"/>
      <c r="K24" s="1" t="s">
        <v>2653</v>
      </c>
      <c r="L24" s="1" t="s">
        <v>2636</v>
      </c>
      <c r="M24" s="8" t="s">
        <v>4194</v>
      </c>
    </row>
    <row r="25" spans="2:13">
      <c r="B25" s="8" t="str">
        <f>VLOOKUP(M25,加盟校情報!$F$3:$K$2001,6,FALSE)</f>
        <v>492443</v>
      </c>
      <c r="C25" s="8">
        <v>23</v>
      </c>
      <c r="D25" s="8" t="s">
        <v>247</v>
      </c>
      <c r="E25" s="1" t="s">
        <v>248</v>
      </c>
      <c r="F25" s="1" t="s">
        <v>249</v>
      </c>
      <c r="G25" s="1"/>
      <c r="H25" s="8">
        <v>3</v>
      </c>
      <c r="I25" s="1" t="s">
        <v>4337</v>
      </c>
      <c r="J25" s="1"/>
      <c r="K25" s="1" t="s">
        <v>2660</v>
      </c>
      <c r="L25" s="1" t="s">
        <v>1550</v>
      </c>
      <c r="M25" s="8" t="s">
        <v>4194</v>
      </c>
    </row>
    <row r="26" spans="2:13">
      <c r="B26" s="8" t="str">
        <f>VLOOKUP(M26,加盟校情報!$F$3:$K$2001,6,FALSE)</f>
        <v>492443</v>
      </c>
      <c r="C26" s="8">
        <v>24</v>
      </c>
      <c r="D26" s="8" t="s">
        <v>1782</v>
      </c>
      <c r="E26" s="1" t="s">
        <v>1783</v>
      </c>
      <c r="F26" s="1" t="s">
        <v>2281</v>
      </c>
      <c r="G26" s="1"/>
      <c r="H26" s="8">
        <v>2</v>
      </c>
      <c r="I26" s="1" t="s">
        <v>4338</v>
      </c>
      <c r="J26" s="1"/>
      <c r="K26" s="1" t="s">
        <v>2647</v>
      </c>
      <c r="L26" s="1" t="s">
        <v>2446</v>
      </c>
      <c r="M26" s="8" t="s">
        <v>4194</v>
      </c>
    </row>
    <row r="27" spans="2:13">
      <c r="B27" s="8" t="str">
        <f>VLOOKUP(M27,加盟校情報!$F$3:$K$2001,6,FALSE)</f>
        <v>492443</v>
      </c>
      <c r="C27" s="8">
        <v>25</v>
      </c>
      <c r="D27" s="8" t="s">
        <v>1787</v>
      </c>
      <c r="E27" s="1" t="s">
        <v>1788</v>
      </c>
      <c r="F27" s="1" t="s">
        <v>2284</v>
      </c>
      <c r="G27" s="1"/>
      <c r="H27" s="8">
        <v>2</v>
      </c>
      <c r="I27" s="1" t="s">
        <v>4339</v>
      </c>
      <c r="J27" s="1"/>
      <c r="K27" s="1" t="s">
        <v>2666</v>
      </c>
      <c r="L27" s="1" t="s">
        <v>2645</v>
      </c>
      <c r="M27" s="8" t="s">
        <v>4194</v>
      </c>
    </row>
    <row r="28" spans="2:13">
      <c r="B28" s="8" t="str">
        <f>VLOOKUP(M28,加盟校情報!$F$3:$K$2001,6,FALSE)</f>
        <v>492443</v>
      </c>
      <c r="C28" s="8">
        <v>26</v>
      </c>
      <c r="D28" s="8" t="s">
        <v>1789</v>
      </c>
      <c r="E28" s="1" t="s">
        <v>1790</v>
      </c>
      <c r="F28" s="1" t="s">
        <v>2285</v>
      </c>
      <c r="G28" s="1"/>
      <c r="H28" s="8">
        <v>2</v>
      </c>
      <c r="I28" s="1" t="s">
        <v>4340</v>
      </c>
      <c r="J28" s="1"/>
      <c r="K28" s="1" t="s">
        <v>2537</v>
      </c>
      <c r="L28" s="1" t="s">
        <v>2669</v>
      </c>
      <c r="M28" s="8" t="s">
        <v>4194</v>
      </c>
    </row>
    <row r="29" spans="2:13">
      <c r="B29" s="8" t="str">
        <f>VLOOKUP(M29,加盟校情報!$F$3:$K$2001,6,FALSE)</f>
        <v>492443</v>
      </c>
      <c r="C29" s="8">
        <v>27</v>
      </c>
      <c r="D29" s="8" t="s">
        <v>2820</v>
      </c>
      <c r="E29" s="1" t="s">
        <v>3084</v>
      </c>
      <c r="F29" s="1" t="s">
        <v>3367</v>
      </c>
      <c r="G29" s="1"/>
      <c r="H29" s="8">
        <v>1</v>
      </c>
      <c r="I29" s="1" t="s">
        <v>4341</v>
      </c>
      <c r="J29" s="1"/>
      <c r="K29" s="1" t="s">
        <v>2652</v>
      </c>
      <c r="L29" s="1" t="s">
        <v>3970</v>
      </c>
      <c r="M29" s="8" t="s">
        <v>4194</v>
      </c>
    </row>
    <row r="30" spans="2:13">
      <c r="B30" s="8" t="str">
        <f>VLOOKUP(M30,加盟校情報!$F$3:$K$2001,6,FALSE)</f>
        <v>492443</v>
      </c>
      <c r="C30" s="8">
        <v>28</v>
      </c>
      <c r="D30" s="8" t="s">
        <v>2821</v>
      </c>
      <c r="E30" s="1" t="s">
        <v>3085</v>
      </c>
      <c r="F30" s="1" t="s">
        <v>3368</v>
      </c>
      <c r="G30" s="1"/>
      <c r="H30" s="8">
        <v>1</v>
      </c>
      <c r="I30" s="1" t="s">
        <v>4342</v>
      </c>
      <c r="J30" s="1"/>
      <c r="K30" s="1" t="s">
        <v>3552</v>
      </c>
      <c r="L30" s="1" t="s">
        <v>3971</v>
      </c>
      <c r="M30" s="8" t="s">
        <v>4194</v>
      </c>
    </row>
    <row r="31" spans="2:13">
      <c r="B31" s="8" t="str">
        <f>VLOOKUP(M31,加盟校情報!$F$3:$K$2001,6,FALSE)</f>
        <v>492443</v>
      </c>
      <c r="C31" s="8">
        <v>29</v>
      </c>
      <c r="D31" s="8" t="s">
        <v>2822</v>
      </c>
      <c r="E31" s="1" t="s">
        <v>3086</v>
      </c>
      <c r="F31" s="1" t="s">
        <v>3369</v>
      </c>
      <c r="G31" s="1"/>
      <c r="H31" s="8">
        <v>1</v>
      </c>
      <c r="I31" s="1" t="s">
        <v>4343</v>
      </c>
      <c r="J31" s="1"/>
      <c r="K31" s="1" t="s">
        <v>3553</v>
      </c>
      <c r="L31" s="1" t="s">
        <v>2591</v>
      </c>
      <c r="M31" s="8" t="s">
        <v>4194</v>
      </c>
    </row>
    <row r="32" spans="2:13">
      <c r="B32" s="8" t="str">
        <f>VLOOKUP(M32,加盟校情報!$F$3:$K$2001,6,FALSE)</f>
        <v>492443</v>
      </c>
      <c r="C32" s="8">
        <v>30</v>
      </c>
      <c r="D32" s="8" t="s">
        <v>2823</v>
      </c>
      <c r="E32" s="1" t="s">
        <v>3087</v>
      </c>
      <c r="F32" s="1" t="s">
        <v>3370</v>
      </c>
      <c r="G32" s="1"/>
      <c r="H32" s="8">
        <v>1</v>
      </c>
      <c r="I32" s="1" t="s">
        <v>4344</v>
      </c>
      <c r="J32" s="1"/>
      <c r="K32" s="1" t="s">
        <v>3554</v>
      </c>
      <c r="L32" s="1" t="s">
        <v>3972</v>
      </c>
      <c r="M32" s="8" t="s">
        <v>4194</v>
      </c>
    </row>
    <row r="33" spans="2:13">
      <c r="B33" s="8" t="str">
        <f>VLOOKUP(M33,加盟校情報!$F$3:$K$2001,6,FALSE)</f>
        <v>492443</v>
      </c>
      <c r="C33" s="8">
        <v>31</v>
      </c>
      <c r="D33" s="8" t="s">
        <v>2824</v>
      </c>
      <c r="E33" s="1" t="s">
        <v>3088</v>
      </c>
      <c r="F33" s="1" t="s">
        <v>3371</v>
      </c>
      <c r="G33" s="1"/>
      <c r="H33" s="8">
        <v>1</v>
      </c>
      <c r="I33" s="1" t="s">
        <v>4345</v>
      </c>
      <c r="J33" s="1"/>
      <c r="K33" s="1" t="s">
        <v>2447</v>
      </c>
      <c r="L33" s="1" t="s">
        <v>3973</v>
      </c>
      <c r="M33" s="8" t="s">
        <v>4194</v>
      </c>
    </row>
    <row r="34" spans="2:13">
      <c r="B34" s="8" t="str">
        <f>VLOOKUP(M34,加盟校情報!$F$3:$K$2001,6,FALSE)</f>
        <v>492443</v>
      </c>
      <c r="C34" s="8">
        <v>32</v>
      </c>
      <c r="D34" s="8" t="s">
        <v>2825</v>
      </c>
      <c r="E34" s="1" t="s">
        <v>3089</v>
      </c>
      <c r="F34" s="1" t="s">
        <v>3372</v>
      </c>
      <c r="G34" s="1"/>
      <c r="H34" s="8">
        <v>1</v>
      </c>
      <c r="I34" s="1" t="s">
        <v>4346</v>
      </c>
      <c r="J34" s="1"/>
      <c r="K34" s="1" t="s">
        <v>2561</v>
      </c>
      <c r="L34" s="1" t="s">
        <v>3974</v>
      </c>
      <c r="M34" s="8" t="s">
        <v>4194</v>
      </c>
    </row>
    <row r="35" spans="2:13">
      <c r="B35" s="8" t="str">
        <f>VLOOKUP(M35,加盟校情報!$F$3:$K$2001,6,FALSE)</f>
        <v>492443</v>
      </c>
      <c r="C35" s="8">
        <v>33</v>
      </c>
      <c r="D35" s="8" t="s">
        <v>2826</v>
      </c>
      <c r="E35" s="1" t="s">
        <v>3090</v>
      </c>
      <c r="F35" s="1" t="s">
        <v>3372</v>
      </c>
      <c r="G35" s="1"/>
      <c r="H35" s="8">
        <v>1</v>
      </c>
      <c r="I35" s="1" t="s">
        <v>4347</v>
      </c>
      <c r="J35" s="1"/>
      <c r="K35" s="1" t="s">
        <v>3555</v>
      </c>
      <c r="L35" s="1" t="s">
        <v>3975</v>
      </c>
      <c r="M35" s="8" t="s">
        <v>4194</v>
      </c>
    </row>
    <row r="36" spans="2:13">
      <c r="B36" s="8" t="str">
        <f>VLOOKUP(M36,加盟校情報!$F$3:$K$2001,6,FALSE)</f>
        <v>492443</v>
      </c>
      <c r="C36" s="8">
        <v>34</v>
      </c>
      <c r="D36" s="8" t="s">
        <v>2827</v>
      </c>
      <c r="E36" s="1" t="s">
        <v>3091</v>
      </c>
      <c r="F36" s="1" t="s">
        <v>3372</v>
      </c>
      <c r="G36" s="1"/>
      <c r="H36" s="8">
        <v>1</v>
      </c>
      <c r="I36" s="1" t="s">
        <v>4348</v>
      </c>
      <c r="J36" s="1"/>
      <c r="K36" s="1" t="s">
        <v>3555</v>
      </c>
      <c r="L36" s="1" t="s">
        <v>3976</v>
      </c>
      <c r="M36" s="8" t="s">
        <v>4194</v>
      </c>
    </row>
    <row r="37" spans="2:13">
      <c r="B37" s="8" t="str">
        <f>VLOOKUP(M37,加盟校情報!$F$3:$K$2001,6,FALSE)</f>
        <v>492443</v>
      </c>
      <c r="C37" s="8">
        <v>35</v>
      </c>
      <c r="D37" s="8" t="s">
        <v>2828</v>
      </c>
      <c r="E37" s="1" t="s">
        <v>3092</v>
      </c>
      <c r="F37" s="1" t="s">
        <v>3373</v>
      </c>
      <c r="G37" s="1"/>
      <c r="H37" s="8">
        <v>1</v>
      </c>
      <c r="I37" s="1" t="s">
        <v>4349</v>
      </c>
      <c r="J37" s="1"/>
      <c r="K37" s="1" t="s">
        <v>2482</v>
      </c>
      <c r="L37" s="1" t="s">
        <v>700</v>
      </c>
      <c r="M37" s="8" t="s">
        <v>4194</v>
      </c>
    </row>
    <row r="38" spans="2:13">
      <c r="B38" s="8" t="str">
        <f>VLOOKUP(M38,加盟校情報!$F$3:$K$2001,6,FALSE)</f>
        <v>492443</v>
      </c>
      <c r="C38" s="8">
        <v>36</v>
      </c>
      <c r="D38" s="8" t="s">
        <v>2829</v>
      </c>
      <c r="E38" s="1" t="s">
        <v>3093</v>
      </c>
      <c r="F38" s="1" t="s">
        <v>3374</v>
      </c>
      <c r="G38" s="1"/>
      <c r="H38" s="8">
        <v>1</v>
      </c>
      <c r="I38" s="1" t="s">
        <v>4350</v>
      </c>
      <c r="J38" s="1"/>
      <c r="K38" s="1" t="s">
        <v>1126</v>
      </c>
      <c r="L38" s="1" t="s">
        <v>3977</v>
      </c>
      <c r="M38" s="8" t="s">
        <v>4194</v>
      </c>
    </row>
    <row r="39" spans="2:13">
      <c r="B39" s="8" t="str">
        <f>VLOOKUP(M39,加盟校情報!$F$3:$K$2001,6,FALSE)</f>
        <v>492443</v>
      </c>
      <c r="C39" s="8">
        <v>37</v>
      </c>
      <c r="D39" s="8" t="s">
        <v>242</v>
      </c>
      <c r="E39" s="1" t="s">
        <v>243</v>
      </c>
      <c r="F39" s="1" t="s">
        <v>244</v>
      </c>
      <c r="G39" s="1"/>
      <c r="H39" s="8">
        <v>3</v>
      </c>
      <c r="I39" s="1" t="s">
        <v>4351</v>
      </c>
      <c r="J39" s="1"/>
      <c r="K39" s="1" t="s">
        <v>2648</v>
      </c>
      <c r="L39" s="1" t="s">
        <v>2649</v>
      </c>
      <c r="M39" s="8" t="s">
        <v>4194</v>
      </c>
    </row>
    <row r="40" spans="2:13">
      <c r="B40" s="8" t="str">
        <f>VLOOKUP(M40,加盟校情報!$F$3:$K$2001,6,FALSE)</f>
        <v>492443</v>
      </c>
      <c r="C40" s="8">
        <v>38</v>
      </c>
      <c r="D40" s="8" t="s">
        <v>1779</v>
      </c>
      <c r="E40" s="1" t="s">
        <v>3094</v>
      </c>
      <c r="F40" s="1" t="s">
        <v>2280</v>
      </c>
      <c r="G40" s="1"/>
      <c r="H40" s="8">
        <v>2</v>
      </c>
      <c r="I40" s="1" t="s">
        <v>4352</v>
      </c>
      <c r="J40" s="1"/>
      <c r="K40" s="1" t="s">
        <v>2644</v>
      </c>
      <c r="L40" s="1" t="s">
        <v>2636</v>
      </c>
      <c r="M40" s="8" t="s">
        <v>4194</v>
      </c>
    </row>
    <row r="41" spans="2:13">
      <c r="B41" s="8" t="str">
        <f>VLOOKUP(M41,加盟校情報!$F$3:$K$2001,6,FALSE)</f>
        <v>492443</v>
      </c>
      <c r="C41" s="8">
        <v>39</v>
      </c>
      <c r="D41" s="8" t="s">
        <v>214</v>
      </c>
      <c r="E41" s="1" t="s">
        <v>215</v>
      </c>
      <c r="F41" s="1" t="s">
        <v>216</v>
      </c>
      <c r="G41" s="1"/>
      <c r="H41" s="8">
        <v>4</v>
      </c>
      <c r="I41" s="1" t="s">
        <v>4353</v>
      </c>
      <c r="J41" s="1"/>
      <c r="K41" s="1" t="s">
        <v>2505</v>
      </c>
      <c r="L41" s="1" t="s">
        <v>2446</v>
      </c>
      <c r="M41" s="8" t="s">
        <v>4194</v>
      </c>
    </row>
    <row r="42" spans="2:13">
      <c r="B42" s="8" t="str">
        <f>VLOOKUP(M42,加盟校情報!$F$3:$K$2001,6,FALSE)</f>
        <v>492443</v>
      </c>
      <c r="C42" s="8">
        <v>40</v>
      </c>
      <c r="D42" s="8" t="s">
        <v>1780</v>
      </c>
      <c r="E42" s="1" t="s">
        <v>1781</v>
      </c>
      <c r="F42" s="1" t="s">
        <v>2258</v>
      </c>
      <c r="G42" s="1"/>
      <c r="H42" s="8">
        <v>2</v>
      </c>
      <c r="I42" s="1" t="s">
        <v>4354</v>
      </c>
      <c r="J42" s="1"/>
      <c r="K42" s="1" t="s">
        <v>2608</v>
      </c>
      <c r="L42" s="1" t="s">
        <v>2645</v>
      </c>
      <c r="M42" s="8" t="s">
        <v>4194</v>
      </c>
    </row>
    <row r="43" spans="2:13">
      <c r="B43" s="8" t="str">
        <f>VLOOKUP(M43,加盟校情報!$F$3:$K$2001,6,FALSE)</f>
        <v>492443</v>
      </c>
      <c r="C43" s="8">
        <v>41</v>
      </c>
      <c r="D43" s="8" t="s">
        <v>2830</v>
      </c>
      <c r="E43" s="1" t="s">
        <v>3095</v>
      </c>
      <c r="F43" s="1" t="s">
        <v>3375</v>
      </c>
      <c r="G43" s="1"/>
      <c r="H43" s="8">
        <v>1</v>
      </c>
      <c r="I43" s="1" t="s">
        <v>4355</v>
      </c>
      <c r="J43" s="1"/>
      <c r="K43" s="1" t="s">
        <v>694</v>
      </c>
      <c r="L43" s="1" t="s">
        <v>3978</v>
      </c>
      <c r="M43" s="8" t="s">
        <v>4194</v>
      </c>
    </row>
    <row r="44" spans="2:13">
      <c r="B44" s="8" t="str">
        <f>VLOOKUP(M44,加盟校情報!$F$3:$K$2001,6,FALSE)</f>
        <v>492443</v>
      </c>
      <c r="C44" s="8">
        <v>42</v>
      </c>
      <c r="D44" s="8" t="s">
        <v>1784</v>
      </c>
      <c r="E44" s="1" t="s">
        <v>1785</v>
      </c>
      <c r="F44" s="1" t="s">
        <v>2282</v>
      </c>
      <c r="G44" s="1"/>
      <c r="H44" s="8">
        <v>2</v>
      </c>
      <c r="I44" s="1" t="s">
        <v>4356</v>
      </c>
      <c r="J44" s="1"/>
      <c r="K44" s="1" t="s">
        <v>1539</v>
      </c>
      <c r="L44" s="1" t="s">
        <v>686</v>
      </c>
      <c r="M44" s="8" t="s">
        <v>4194</v>
      </c>
    </row>
    <row r="45" spans="2:13">
      <c r="B45" s="8" t="str">
        <f>VLOOKUP(M45,加盟校情報!$F$3:$K$2001,6,FALSE)</f>
        <v>492443</v>
      </c>
      <c r="C45" s="8">
        <v>43</v>
      </c>
      <c r="D45" s="8" t="s">
        <v>234</v>
      </c>
      <c r="E45" s="1" t="s">
        <v>235</v>
      </c>
      <c r="F45" s="1" t="s">
        <v>2283</v>
      </c>
      <c r="G45" s="1"/>
      <c r="H45" s="8">
        <v>3</v>
      </c>
      <c r="I45" s="1" t="s">
        <v>4357</v>
      </c>
      <c r="J45" s="1"/>
      <c r="K45" s="1" t="s">
        <v>694</v>
      </c>
      <c r="L45" s="1" t="s">
        <v>2585</v>
      </c>
      <c r="M45" s="8" t="s">
        <v>4194</v>
      </c>
    </row>
    <row r="46" spans="2:13">
      <c r="B46" s="8" t="str">
        <f>VLOOKUP(M46,加盟校情報!$F$3:$K$2001,6,FALSE)</f>
        <v>490096</v>
      </c>
      <c r="C46" s="8">
        <v>44</v>
      </c>
      <c r="D46" s="8" t="s">
        <v>316</v>
      </c>
      <c r="E46" s="1" t="s">
        <v>317</v>
      </c>
      <c r="F46" s="1" t="s">
        <v>318</v>
      </c>
      <c r="G46" s="1"/>
      <c r="H46" s="8">
        <v>4</v>
      </c>
      <c r="I46" s="1" t="s">
        <v>4358</v>
      </c>
      <c r="J46" s="1"/>
      <c r="K46" s="1" t="s">
        <v>3556</v>
      </c>
      <c r="L46" s="1" t="s">
        <v>3979</v>
      </c>
      <c r="M46" s="8" t="s">
        <v>4195</v>
      </c>
    </row>
    <row r="47" spans="2:13">
      <c r="B47" s="8" t="str">
        <f>VLOOKUP(M47,加盟校情報!$F$3:$K$2001,6,FALSE)</f>
        <v>490096</v>
      </c>
      <c r="C47" s="8">
        <v>45</v>
      </c>
      <c r="D47" s="8" t="s">
        <v>283</v>
      </c>
      <c r="E47" s="1" t="s">
        <v>284</v>
      </c>
      <c r="F47" s="1" t="s">
        <v>285</v>
      </c>
      <c r="G47" s="1"/>
      <c r="H47" s="49" t="s">
        <v>3538</v>
      </c>
      <c r="I47" s="1" t="s">
        <v>4359</v>
      </c>
      <c r="J47" s="1"/>
      <c r="K47" s="1" t="s">
        <v>3557</v>
      </c>
      <c r="L47" s="1" t="s">
        <v>2520</v>
      </c>
      <c r="M47" s="8" t="s">
        <v>4195</v>
      </c>
    </row>
    <row r="48" spans="2:13">
      <c r="B48" s="8" t="str">
        <f>VLOOKUP(M48,加盟校情報!$F$3:$K$2001,6,FALSE)</f>
        <v>490096</v>
      </c>
      <c r="C48" s="8">
        <v>46</v>
      </c>
      <c r="D48" s="8" t="s">
        <v>290</v>
      </c>
      <c r="E48" s="1" t="s">
        <v>291</v>
      </c>
      <c r="F48" s="1" t="s">
        <v>292</v>
      </c>
      <c r="G48" s="1"/>
      <c r="H48" s="8">
        <v>4</v>
      </c>
      <c r="I48" s="1" t="s">
        <v>4360</v>
      </c>
      <c r="J48" s="1"/>
      <c r="K48" s="1" t="s">
        <v>3558</v>
      </c>
      <c r="L48" s="1" t="s">
        <v>2542</v>
      </c>
      <c r="M48" s="8" t="s">
        <v>4195</v>
      </c>
    </row>
    <row r="49" spans="2:13">
      <c r="B49" s="8" t="str">
        <f>VLOOKUP(M49,加盟校情報!$F$3:$K$2001,6,FALSE)</f>
        <v>490096</v>
      </c>
      <c r="C49" s="8">
        <v>47</v>
      </c>
      <c r="D49" s="8" t="s">
        <v>328</v>
      </c>
      <c r="E49" s="1" t="s">
        <v>329</v>
      </c>
      <c r="F49" s="1" t="s">
        <v>330</v>
      </c>
      <c r="G49" s="1"/>
      <c r="H49" s="8">
        <v>4</v>
      </c>
      <c r="I49" s="1" t="s">
        <v>4361</v>
      </c>
      <c r="J49" s="1"/>
      <c r="K49" s="1" t="s">
        <v>3559</v>
      </c>
      <c r="L49" s="1" t="s">
        <v>3980</v>
      </c>
      <c r="M49" s="8" t="s">
        <v>4195</v>
      </c>
    </row>
    <row r="50" spans="2:13">
      <c r="B50" s="8" t="str">
        <f>VLOOKUP(M50,加盟校情報!$F$3:$K$2001,6,FALSE)</f>
        <v>490096</v>
      </c>
      <c r="C50" s="8">
        <v>48</v>
      </c>
      <c r="D50" s="8" t="s">
        <v>1729</v>
      </c>
      <c r="E50" s="1" t="s">
        <v>326</v>
      </c>
      <c r="F50" s="1" t="s">
        <v>327</v>
      </c>
      <c r="G50" s="1"/>
      <c r="H50" s="8">
        <v>4</v>
      </c>
      <c r="I50" s="1" t="s">
        <v>4362</v>
      </c>
      <c r="J50" s="1"/>
      <c r="K50" s="1" t="s">
        <v>3560</v>
      </c>
      <c r="L50" s="1" t="s">
        <v>2768</v>
      </c>
      <c r="M50" s="8" t="s">
        <v>4195</v>
      </c>
    </row>
    <row r="51" spans="2:13">
      <c r="B51" s="8" t="str">
        <f>VLOOKUP(M51,加盟校情報!$F$3:$K$2001,6,FALSE)</f>
        <v>490096</v>
      </c>
      <c r="C51" s="8">
        <v>49</v>
      </c>
      <c r="D51" s="8" t="s">
        <v>1927</v>
      </c>
      <c r="E51" s="1" t="s">
        <v>1928</v>
      </c>
      <c r="F51" s="1" t="s">
        <v>202</v>
      </c>
      <c r="G51" s="1"/>
      <c r="H51" s="8">
        <v>4</v>
      </c>
      <c r="I51" s="1" t="s">
        <v>4363</v>
      </c>
      <c r="J51" s="1"/>
      <c r="K51" s="1" t="s">
        <v>2736</v>
      </c>
      <c r="L51" s="1" t="s">
        <v>1590</v>
      </c>
      <c r="M51" s="8" t="s">
        <v>4195</v>
      </c>
    </row>
    <row r="52" spans="2:13">
      <c r="B52" s="8" t="str">
        <f>VLOOKUP(M52,加盟校情報!$F$3:$K$2001,6,FALSE)</f>
        <v>490096</v>
      </c>
      <c r="C52" s="8">
        <v>50</v>
      </c>
      <c r="D52" s="8" t="s">
        <v>313</v>
      </c>
      <c r="E52" s="1" t="s">
        <v>314</v>
      </c>
      <c r="F52" s="1" t="s">
        <v>315</v>
      </c>
      <c r="G52" s="1"/>
      <c r="H52" s="8">
        <v>4</v>
      </c>
      <c r="I52" s="1" t="s">
        <v>4364</v>
      </c>
      <c r="J52" s="1"/>
      <c r="K52" s="1" t="s">
        <v>3561</v>
      </c>
      <c r="L52" s="1" t="s">
        <v>2587</v>
      </c>
      <c r="M52" s="8" t="s">
        <v>4195</v>
      </c>
    </row>
    <row r="53" spans="2:13">
      <c r="B53" s="8" t="str">
        <f>VLOOKUP(M53,加盟校情報!$F$3:$K$2001,6,FALSE)</f>
        <v>490096</v>
      </c>
      <c r="C53" s="8">
        <v>51</v>
      </c>
      <c r="D53" s="8" t="s">
        <v>324</v>
      </c>
      <c r="E53" s="1" t="s">
        <v>325</v>
      </c>
      <c r="F53" s="1" t="s">
        <v>53</v>
      </c>
      <c r="G53" s="1"/>
      <c r="H53" s="8">
        <v>4</v>
      </c>
      <c r="I53" s="1" t="s">
        <v>4365</v>
      </c>
      <c r="J53" s="1"/>
      <c r="K53" s="1" t="s">
        <v>3562</v>
      </c>
      <c r="L53" s="1" t="s">
        <v>3969</v>
      </c>
      <c r="M53" s="8" t="s">
        <v>4195</v>
      </c>
    </row>
    <row r="54" spans="2:13">
      <c r="B54" s="8" t="str">
        <f>VLOOKUP(M54,加盟校情報!$F$3:$K$2001,6,FALSE)</f>
        <v>490096</v>
      </c>
      <c r="C54" s="8">
        <v>52</v>
      </c>
      <c r="D54" s="8" t="s">
        <v>293</v>
      </c>
      <c r="E54" s="1" t="s">
        <v>294</v>
      </c>
      <c r="F54" s="1" t="s">
        <v>295</v>
      </c>
      <c r="G54" s="1"/>
      <c r="H54" s="8">
        <v>4</v>
      </c>
      <c r="I54" s="1" t="s">
        <v>4366</v>
      </c>
      <c r="J54" s="1"/>
      <c r="K54" s="1" t="s">
        <v>3563</v>
      </c>
      <c r="L54" s="1" t="s">
        <v>3981</v>
      </c>
      <c r="M54" s="8" t="s">
        <v>4195</v>
      </c>
    </row>
    <row r="55" spans="2:13">
      <c r="B55" s="8" t="str">
        <f>VLOOKUP(M55,加盟校情報!$F$3:$K$2001,6,FALSE)</f>
        <v>490096</v>
      </c>
      <c r="C55" s="8">
        <v>53</v>
      </c>
      <c r="D55" s="8" t="s">
        <v>307</v>
      </c>
      <c r="E55" s="1" t="s">
        <v>308</v>
      </c>
      <c r="F55" s="1" t="s">
        <v>309</v>
      </c>
      <c r="G55" s="1"/>
      <c r="H55" s="8">
        <v>4</v>
      </c>
      <c r="I55" s="1" t="s">
        <v>4367</v>
      </c>
      <c r="J55" s="1"/>
      <c r="K55" s="1" t="s">
        <v>3564</v>
      </c>
      <c r="L55" s="1" t="s">
        <v>2446</v>
      </c>
      <c r="M55" s="8" t="s">
        <v>4195</v>
      </c>
    </row>
    <row r="56" spans="2:13">
      <c r="B56" s="8" t="str">
        <f>VLOOKUP(M56,加盟校情報!$F$3:$K$2001,6,FALSE)</f>
        <v>490096</v>
      </c>
      <c r="C56" s="8">
        <v>54</v>
      </c>
      <c r="D56" s="8" t="s">
        <v>304</v>
      </c>
      <c r="E56" s="1" t="s">
        <v>305</v>
      </c>
      <c r="F56" s="1" t="s">
        <v>306</v>
      </c>
      <c r="G56" s="1"/>
      <c r="H56" s="8">
        <v>4</v>
      </c>
      <c r="I56" s="1" t="s">
        <v>4368</v>
      </c>
      <c r="J56" s="1"/>
      <c r="K56" s="1" t="s">
        <v>3565</v>
      </c>
      <c r="L56" s="1" t="s">
        <v>3982</v>
      </c>
      <c r="M56" s="8" t="s">
        <v>4195</v>
      </c>
    </row>
    <row r="57" spans="2:13">
      <c r="B57" s="8" t="str">
        <f>VLOOKUP(M57,加盟校情報!$F$3:$K$2001,6,FALSE)</f>
        <v>490096</v>
      </c>
      <c r="C57" s="8">
        <v>55</v>
      </c>
      <c r="D57" s="8" t="s">
        <v>1929</v>
      </c>
      <c r="E57" s="1" t="s">
        <v>1930</v>
      </c>
      <c r="F57" s="1" t="s">
        <v>209</v>
      </c>
      <c r="G57" s="1"/>
      <c r="H57" s="8">
        <v>4</v>
      </c>
      <c r="I57" s="1" t="s">
        <v>4369</v>
      </c>
      <c r="J57" s="1"/>
      <c r="K57" s="1" t="s">
        <v>3566</v>
      </c>
      <c r="L57" s="1" t="s">
        <v>3983</v>
      </c>
      <c r="M57" s="8" t="s">
        <v>4195</v>
      </c>
    </row>
    <row r="58" spans="2:13">
      <c r="B58" s="8" t="str">
        <f>VLOOKUP(M58,加盟校情報!$F$3:$K$2001,6,FALSE)</f>
        <v>490096</v>
      </c>
      <c r="C58" s="8">
        <v>56</v>
      </c>
      <c r="D58" s="8" t="s">
        <v>310</v>
      </c>
      <c r="E58" s="1" t="s">
        <v>311</v>
      </c>
      <c r="F58" s="1" t="s">
        <v>312</v>
      </c>
      <c r="G58" s="1"/>
      <c r="H58" s="8">
        <v>4</v>
      </c>
      <c r="I58" s="1" t="s">
        <v>4370</v>
      </c>
      <c r="J58" s="1"/>
      <c r="K58" s="1" t="s">
        <v>3567</v>
      </c>
      <c r="L58" s="1" t="s">
        <v>3984</v>
      </c>
      <c r="M58" s="8" t="s">
        <v>4195</v>
      </c>
    </row>
    <row r="59" spans="2:13">
      <c r="B59" s="8" t="str">
        <f>VLOOKUP(M59,加盟校情報!$F$3:$K$2001,6,FALSE)</f>
        <v>490096</v>
      </c>
      <c r="C59" s="8">
        <v>57</v>
      </c>
      <c r="D59" s="8" t="s">
        <v>331</v>
      </c>
      <c r="E59" s="1" t="s">
        <v>332</v>
      </c>
      <c r="F59" s="1" t="s">
        <v>333</v>
      </c>
      <c r="G59" s="1"/>
      <c r="H59" s="8">
        <v>4</v>
      </c>
      <c r="I59" s="1" t="s">
        <v>4371</v>
      </c>
      <c r="J59" s="1"/>
      <c r="K59" s="1" t="s">
        <v>670</v>
      </c>
      <c r="L59" s="1" t="s">
        <v>2732</v>
      </c>
      <c r="M59" s="8" t="s">
        <v>4195</v>
      </c>
    </row>
    <row r="60" spans="2:13">
      <c r="B60" s="8" t="str">
        <f>VLOOKUP(M60,加盟校情報!$F$3:$K$2001,6,FALSE)</f>
        <v>490096</v>
      </c>
      <c r="C60" s="8">
        <v>58</v>
      </c>
      <c r="D60" s="8" t="s">
        <v>296</v>
      </c>
      <c r="E60" s="1" t="s">
        <v>297</v>
      </c>
      <c r="F60" s="1" t="s">
        <v>298</v>
      </c>
      <c r="G60" s="1"/>
      <c r="H60" s="8">
        <v>4</v>
      </c>
      <c r="I60" s="1" t="s">
        <v>4372</v>
      </c>
      <c r="J60" s="1"/>
      <c r="K60" s="1" t="s">
        <v>3568</v>
      </c>
      <c r="L60" s="1" t="s">
        <v>3985</v>
      </c>
      <c r="M60" s="8" t="s">
        <v>4195</v>
      </c>
    </row>
    <row r="61" spans="2:13">
      <c r="B61" s="8" t="str">
        <f>VLOOKUP(M61,加盟校情報!$F$3:$K$2001,6,FALSE)</f>
        <v>490096</v>
      </c>
      <c r="C61" s="8">
        <v>59</v>
      </c>
      <c r="D61" s="8" t="s">
        <v>1107</v>
      </c>
      <c r="E61" s="1" t="s">
        <v>1108</v>
      </c>
      <c r="F61" s="1" t="s">
        <v>1109</v>
      </c>
      <c r="G61" s="1"/>
      <c r="H61" s="8">
        <v>3</v>
      </c>
      <c r="I61" s="1" t="s">
        <v>4373</v>
      </c>
      <c r="J61" s="1"/>
      <c r="K61" s="1" t="s">
        <v>3569</v>
      </c>
      <c r="L61" s="1" t="s">
        <v>1110</v>
      </c>
      <c r="M61" s="8" t="s">
        <v>4195</v>
      </c>
    </row>
    <row r="62" spans="2:13">
      <c r="B62" s="8" t="str">
        <f>VLOOKUP(M62,加盟校情報!$F$3:$K$2001,6,FALSE)</f>
        <v>490096</v>
      </c>
      <c r="C62" s="8">
        <v>60</v>
      </c>
      <c r="D62" s="8" t="s">
        <v>1961</v>
      </c>
      <c r="E62" s="1" t="s">
        <v>1962</v>
      </c>
      <c r="F62" s="1" t="s">
        <v>249</v>
      </c>
      <c r="G62" s="1"/>
      <c r="H62" s="8">
        <v>2</v>
      </c>
      <c r="I62" s="1" t="s">
        <v>4374</v>
      </c>
      <c r="J62" s="1"/>
      <c r="K62" s="1" t="s">
        <v>3570</v>
      </c>
      <c r="L62" s="1" t="s">
        <v>2545</v>
      </c>
      <c r="M62" s="8" t="s">
        <v>4195</v>
      </c>
    </row>
    <row r="63" spans="2:13">
      <c r="B63" s="8" t="str">
        <f>VLOOKUP(M63,加盟校情報!$F$3:$K$2001,6,FALSE)</f>
        <v>490096</v>
      </c>
      <c r="C63" s="8">
        <v>61</v>
      </c>
      <c r="D63" s="8" t="s">
        <v>286</v>
      </c>
      <c r="E63" s="1" t="s">
        <v>287</v>
      </c>
      <c r="F63" s="1" t="s">
        <v>120</v>
      </c>
      <c r="G63" s="1"/>
      <c r="H63" s="8">
        <v>4</v>
      </c>
      <c r="I63" s="1" t="s">
        <v>4375</v>
      </c>
      <c r="J63" s="1"/>
      <c r="K63" s="1" t="s">
        <v>2531</v>
      </c>
      <c r="L63" s="1" t="s">
        <v>1561</v>
      </c>
      <c r="M63" s="8" t="s">
        <v>4195</v>
      </c>
    </row>
    <row r="64" spans="2:13">
      <c r="B64" s="8" t="str">
        <f>VLOOKUP(M64,加盟校情報!$F$3:$K$2001,6,FALSE)</f>
        <v>490096</v>
      </c>
      <c r="C64" s="8">
        <v>62</v>
      </c>
      <c r="D64" s="8" t="s">
        <v>1124</v>
      </c>
      <c r="E64" s="1" t="s">
        <v>380</v>
      </c>
      <c r="F64" s="1" t="s">
        <v>1125</v>
      </c>
      <c r="G64" s="1"/>
      <c r="H64" s="8">
        <v>3</v>
      </c>
      <c r="I64" s="1" t="s">
        <v>4376</v>
      </c>
      <c r="J64" s="1"/>
      <c r="K64" s="1" t="s">
        <v>1126</v>
      </c>
      <c r="L64" s="1" t="s">
        <v>1127</v>
      </c>
      <c r="M64" s="8" t="s">
        <v>4195</v>
      </c>
    </row>
    <row r="65" spans="2:13">
      <c r="B65" s="8" t="str">
        <f>VLOOKUP(M65,加盟校情報!$F$3:$K$2001,6,FALSE)</f>
        <v>490096</v>
      </c>
      <c r="C65" s="8">
        <v>63</v>
      </c>
      <c r="D65" s="8" t="s">
        <v>1139</v>
      </c>
      <c r="E65" s="1" t="s">
        <v>509</v>
      </c>
      <c r="F65" s="1" t="s">
        <v>1050</v>
      </c>
      <c r="G65" s="1"/>
      <c r="H65" s="8">
        <v>3</v>
      </c>
      <c r="I65" s="1" t="s">
        <v>4377</v>
      </c>
      <c r="J65" s="1"/>
      <c r="K65" s="1" t="s">
        <v>690</v>
      </c>
      <c r="L65" s="1" t="s">
        <v>3986</v>
      </c>
      <c r="M65" s="8" t="s">
        <v>4195</v>
      </c>
    </row>
    <row r="66" spans="2:13">
      <c r="B66" s="8" t="str">
        <f>VLOOKUP(M66,加盟校情報!$F$3:$K$2001,6,FALSE)</f>
        <v>490096</v>
      </c>
      <c r="C66" s="8">
        <v>64</v>
      </c>
      <c r="D66" s="8" t="s">
        <v>1115</v>
      </c>
      <c r="E66" s="1" t="s">
        <v>1116</v>
      </c>
      <c r="F66" s="1" t="s">
        <v>768</v>
      </c>
      <c r="G66" s="1"/>
      <c r="H66" s="8">
        <v>3</v>
      </c>
      <c r="I66" s="1" t="s">
        <v>4378</v>
      </c>
      <c r="J66" s="1"/>
      <c r="K66" s="1" t="s">
        <v>3571</v>
      </c>
      <c r="L66" s="1" t="s">
        <v>1117</v>
      </c>
      <c r="M66" s="8" t="s">
        <v>4195</v>
      </c>
    </row>
    <row r="67" spans="2:13">
      <c r="B67" s="8" t="str">
        <f>VLOOKUP(M67,加盟校情報!$F$3:$K$2001,6,FALSE)</f>
        <v>490096</v>
      </c>
      <c r="C67" s="8">
        <v>65</v>
      </c>
      <c r="D67" s="8" t="s">
        <v>1095</v>
      </c>
      <c r="E67" s="1" t="s">
        <v>1096</v>
      </c>
      <c r="F67" s="1" t="s">
        <v>1097</v>
      </c>
      <c r="G67" s="1"/>
      <c r="H67" s="8">
        <v>3</v>
      </c>
      <c r="I67" s="1" t="s">
        <v>4379</v>
      </c>
      <c r="J67" s="1"/>
      <c r="K67" s="1" t="s">
        <v>3572</v>
      </c>
      <c r="L67" s="1" t="s">
        <v>1098</v>
      </c>
      <c r="M67" s="8" t="s">
        <v>4195</v>
      </c>
    </row>
    <row r="68" spans="2:13">
      <c r="B68" s="8" t="str">
        <f>VLOOKUP(M68,加盟校情報!$F$3:$K$2001,6,FALSE)</f>
        <v>490096</v>
      </c>
      <c r="C68" s="8">
        <v>66</v>
      </c>
      <c r="D68" s="8" t="s">
        <v>1091</v>
      </c>
      <c r="E68" s="1" t="s">
        <v>1092</v>
      </c>
      <c r="F68" s="1" t="s">
        <v>1093</v>
      </c>
      <c r="G68" s="1"/>
      <c r="H68" s="8">
        <v>3</v>
      </c>
      <c r="I68" s="1" t="s">
        <v>4380</v>
      </c>
      <c r="J68" s="1"/>
      <c r="K68" s="1" t="s">
        <v>3573</v>
      </c>
      <c r="L68" s="1" t="s">
        <v>1094</v>
      </c>
      <c r="M68" s="8" t="s">
        <v>4195</v>
      </c>
    </row>
    <row r="69" spans="2:13">
      <c r="B69" s="8" t="str">
        <f>VLOOKUP(M69,加盟校情報!$F$3:$K$2001,6,FALSE)</f>
        <v>490096</v>
      </c>
      <c r="C69" s="8">
        <v>67</v>
      </c>
      <c r="D69" s="8" t="s">
        <v>1118</v>
      </c>
      <c r="E69" s="1" t="s">
        <v>1119</v>
      </c>
      <c r="F69" s="1" t="s">
        <v>750</v>
      </c>
      <c r="G69" s="1"/>
      <c r="H69" s="8">
        <v>3</v>
      </c>
      <c r="I69" s="1" t="s">
        <v>4381</v>
      </c>
      <c r="J69" s="1"/>
      <c r="K69" s="1" t="s">
        <v>3574</v>
      </c>
      <c r="L69" s="1" t="s">
        <v>1120</v>
      </c>
      <c r="M69" s="8" t="s">
        <v>4195</v>
      </c>
    </row>
    <row r="70" spans="2:13">
      <c r="B70" s="8" t="str">
        <f>VLOOKUP(M70,加盟校情報!$F$3:$K$2001,6,FALSE)</f>
        <v>490096</v>
      </c>
      <c r="C70" s="8">
        <v>68</v>
      </c>
      <c r="D70" s="8" t="s">
        <v>1132</v>
      </c>
      <c r="E70" s="1" t="s">
        <v>1133</v>
      </c>
      <c r="F70" s="1" t="s">
        <v>1134</v>
      </c>
      <c r="G70" s="1"/>
      <c r="H70" s="8">
        <v>3</v>
      </c>
      <c r="I70" s="1" t="s">
        <v>4382</v>
      </c>
      <c r="J70" s="1"/>
      <c r="K70" s="1" t="s">
        <v>1135</v>
      </c>
      <c r="L70" s="1" t="s">
        <v>3987</v>
      </c>
      <c r="M70" s="8" t="s">
        <v>4195</v>
      </c>
    </row>
    <row r="71" spans="2:13">
      <c r="B71" s="8" t="str">
        <f>VLOOKUP(M71,加盟校情報!$F$3:$K$2001,6,FALSE)</f>
        <v>490096</v>
      </c>
      <c r="C71" s="8">
        <v>69</v>
      </c>
      <c r="D71" s="8" t="s">
        <v>336</v>
      </c>
      <c r="E71" s="1" t="s">
        <v>337</v>
      </c>
      <c r="F71" s="1" t="s">
        <v>338</v>
      </c>
      <c r="G71" s="1"/>
      <c r="H71" s="8">
        <v>4</v>
      </c>
      <c r="I71" s="1" t="s">
        <v>4383</v>
      </c>
      <c r="J71" s="1"/>
      <c r="K71" s="1" t="s">
        <v>3575</v>
      </c>
      <c r="L71" s="1" t="s">
        <v>2768</v>
      </c>
      <c r="M71" s="8" t="s">
        <v>4195</v>
      </c>
    </row>
    <row r="72" spans="2:13">
      <c r="B72" s="8" t="str">
        <f>VLOOKUP(M72,加盟校情報!$F$3:$K$2001,6,FALSE)</f>
        <v>490096</v>
      </c>
      <c r="C72" s="8">
        <v>70</v>
      </c>
      <c r="D72" s="8" t="s">
        <v>1959</v>
      </c>
      <c r="E72" s="1" t="s">
        <v>1960</v>
      </c>
      <c r="F72" s="1" t="s">
        <v>249</v>
      </c>
      <c r="G72" s="1"/>
      <c r="H72" s="8">
        <v>2</v>
      </c>
      <c r="I72" s="1" t="s">
        <v>4384</v>
      </c>
      <c r="J72" s="1"/>
      <c r="K72" s="1" t="s">
        <v>3576</v>
      </c>
      <c r="L72" s="1" t="s">
        <v>2662</v>
      </c>
      <c r="M72" s="8" t="s">
        <v>4195</v>
      </c>
    </row>
    <row r="73" spans="2:13">
      <c r="B73" s="8" t="str">
        <f>VLOOKUP(M73,加盟校情報!$F$3:$K$2001,6,FALSE)</f>
        <v>490096</v>
      </c>
      <c r="C73" s="8">
        <v>71</v>
      </c>
      <c r="D73" s="8" t="s">
        <v>1099</v>
      </c>
      <c r="E73" s="1" t="s">
        <v>1100</v>
      </c>
      <c r="F73" s="1" t="s">
        <v>1101</v>
      </c>
      <c r="G73" s="1"/>
      <c r="H73" s="8">
        <v>3</v>
      </c>
      <c r="I73" s="1" t="s">
        <v>4385</v>
      </c>
      <c r="J73" s="1"/>
      <c r="K73" s="1" t="s">
        <v>3577</v>
      </c>
      <c r="L73" s="1" t="s">
        <v>1102</v>
      </c>
      <c r="M73" s="8" t="s">
        <v>4195</v>
      </c>
    </row>
    <row r="74" spans="2:13">
      <c r="B74" s="8" t="str">
        <f>VLOOKUP(M74,加盟校情報!$F$3:$K$2001,6,FALSE)</f>
        <v>490096</v>
      </c>
      <c r="C74" s="8">
        <v>72</v>
      </c>
      <c r="D74" s="8" t="s">
        <v>1136</v>
      </c>
      <c r="E74" s="1" t="s">
        <v>1137</v>
      </c>
      <c r="F74" s="1" t="s">
        <v>811</v>
      </c>
      <c r="G74" s="1"/>
      <c r="H74" s="8">
        <v>3</v>
      </c>
      <c r="I74" s="1" t="s">
        <v>4386</v>
      </c>
      <c r="J74" s="1"/>
      <c r="K74" s="1" t="s">
        <v>3578</v>
      </c>
      <c r="L74" s="1" t="s">
        <v>1138</v>
      </c>
      <c r="M74" s="8" t="s">
        <v>4195</v>
      </c>
    </row>
    <row r="75" spans="2:13">
      <c r="B75" s="8" t="str">
        <f>VLOOKUP(M75,加盟校情報!$F$3:$K$2001,6,FALSE)</f>
        <v>490096</v>
      </c>
      <c r="C75" s="8">
        <v>73</v>
      </c>
      <c r="D75" s="8" t="s">
        <v>302</v>
      </c>
      <c r="E75" s="1" t="s">
        <v>303</v>
      </c>
      <c r="F75" s="1" t="s">
        <v>258</v>
      </c>
      <c r="G75" s="1"/>
      <c r="H75" s="8">
        <v>4</v>
      </c>
      <c r="I75" s="1" t="s">
        <v>4387</v>
      </c>
      <c r="J75" s="1"/>
      <c r="K75" s="1" t="s">
        <v>3579</v>
      </c>
      <c r="L75" s="1" t="s">
        <v>3988</v>
      </c>
      <c r="M75" s="8" t="s">
        <v>4195</v>
      </c>
    </row>
    <row r="76" spans="2:13">
      <c r="B76" s="8" t="str">
        <f>VLOOKUP(M76,加盟校情報!$F$3:$K$2001,6,FALSE)</f>
        <v>490096</v>
      </c>
      <c r="C76" s="8">
        <v>74</v>
      </c>
      <c r="D76" s="8" t="s">
        <v>1949</v>
      </c>
      <c r="E76" s="1" t="s">
        <v>1950</v>
      </c>
      <c r="F76" s="1" t="s">
        <v>2345</v>
      </c>
      <c r="G76" s="1"/>
      <c r="H76" s="8">
        <v>2</v>
      </c>
      <c r="I76" s="1" t="s">
        <v>4388</v>
      </c>
      <c r="J76" s="1"/>
      <c r="K76" s="1" t="s">
        <v>3580</v>
      </c>
      <c r="L76" s="1" t="s">
        <v>2446</v>
      </c>
      <c r="M76" s="8" t="s">
        <v>4195</v>
      </c>
    </row>
    <row r="77" spans="2:13">
      <c r="B77" s="8" t="str">
        <f>VLOOKUP(M77,加盟校情報!$F$3:$K$2001,6,FALSE)</f>
        <v>490096</v>
      </c>
      <c r="C77" s="8">
        <v>75</v>
      </c>
      <c r="D77" s="8" t="s">
        <v>1943</v>
      </c>
      <c r="E77" s="1" t="s">
        <v>1944</v>
      </c>
      <c r="F77" s="1" t="s">
        <v>2342</v>
      </c>
      <c r="G77" s="1"/>
      <c r="H77" s="8">
        <v>2</v>
      </c>
      <c r="I77" s="1" t="s">
        <v>4389</v>
      </c>
      <c r="J77" s="1"/>
      <c r="K77" s="1" t="s">
        <v>3581</v>
      </c>
      <c r="L77" s="1" t="s">
        <v>696</v>
      </c>
      <c r="M77" s="8" t="s">
        <v>4195</v>
      </c>
    </row>
    <row r="78" spans="2:13">
      <c r="B78" s="8" t="str">
        <f>VLOOKUP(M78,加盟校情報!$F$3:$K$2001,6,FALSE)</f>
        <v>490096</v>
      </c>
      <c r="C78" s="8">
        <v>76</v>
      </c>
      <c r="D78" s="8" t="s">
        <v>1955</v>
      </c>
      <c r="E78" s="1" t="s">
        <v>1956</v>
      </c>
      <c r="F78" s="1" t="s">
        <v>2348</v>
      </c>
      <c r="G78" s="1"/>
      <c r="H78" s="8">
        <v>2</v>
      </c>
      <c r="I78" s="1" t="s">
        <v>4390</v>
      </c>
      <c r="J78" s="1"/>
      <c r="K78" s="1" t="s">
        <v>3582</v>
      </c>
      <c r="L78" s="1" t="s">
        <v>3989</v>
      </c>
      <c r="M78" s="8" t="s">
        <v>4195</v>
      </c>
    </row>
    <row r="79" spans="2:13">
      <c r="B79" s="8" t="str">
        <f>VLOOKUP(M79,加盟校情報!$F$3:$K$2001,6,FALSE)</f>
        <v>490096</v>
      </c>
      <c r="C79" s="8">
        <v>77</v>
      </c>
      <c r="D79" s="8" t="s">
        <v>1121</v>
      </c>
      <c r="E79" s="1" t="s">
        <v>1122</v>
      </c>
      <c r="F79" s="1" t="s">
        <v>1123</v>
      </c>
      <c r="G79" s="1"/>
      <c r="H79" s="8">
        <v>3</v>
      </c>
      <c r="I79" s="1" t="s">
        <v>4391</v>
      </c>
      <c r="J79" s="1"/>
      <c r="K79" s="1" t="s">
        <v>3583</v>
      </c>
      <c r="L79" s="1" t="s">
        <v>3990</v>
      </c>
      <c r="M79" s="8" t="s">
        <v>4195</v>
      </c>
    </row>
    <row r="80" spans="2:13">
      <c r="B80" s="8" t="str">
        <f>VLOOKUP(M80,加盟校情報!$F$3:$K$2001,6,FALSE)</f>
        <v>490096</v>
      </c>
      <c r="C80" s="8">
        <v>78</v>
      </c>
      <c r="D80" s="8" t="s">
        <v>1957</v>
      </c>
      <c r="E80" s="1" t="s">
        <v>1958</v>
      </c>
      <c r="F80" s="1" t="s">
        <v>2349</v>
      </c>
      <c r="G80" s="1"/>
      <c r="H80" s="8">
        <v>2</v>
      </c>
      <c r="I80" s="1" t="s">
        <v>4392</v>
      </c>
      <c r="J80" s="1"/>
      <c r="K80" s="1" t="s">
        <v>3584</v>
      </c>
      <c r="L80" s="1" t="s">
        <v>734</v>
      </c>
      <c r="M80" s="8" t="s">
        <v>4195</v>
      </c>
    </row>
    <row r="81" spans="2:13">
      <c r="B81" s="8" t="str">
        <f>VLOOKUP(M81,加盟校情報!$F$3:$K$2001,6,FALSE)</f>
        <v>490096</v>
      </c>
      <c r="C81" s="8">
        <v>79</v>
      </c>
      <c r="D81" s="8" t="s">
        <v>1965</v>
      </c>
      <c r="E81" s="1" t="s">
        <v>1966</v>
      </c>
      <c r="F81" s="1" t="s">
        <v>2351</v>
      </c>
      <c r="G81" s="1"/>
      <c r="H81" s="8">
        <v>2</v>
      </c>
      <c r="I81" s="1" t="s">
        <v>4393</v>
      </c>
      <c r="J81" s="1"/>
      <c r="K81" s="1" t="s">
        <v>3585</v>
      </c>
      <c r="L81" s="1" t="s">
        <v>3991</v>
      </c>
      <c r="M81" s="8" t="s">
        <v>4195</v>
      </c>
    </row>
    <row r="82" spans="2:13">
      <c r="B82" s="8" t="str">
        <f>VLOOKUP(M82,加盟校情報!$F$3:$K$2001,6,FALSE)</f>
        <v>490096</v>
      </c>
      <c r="C82" s="8">
        <v>80</v>
      </c>
      <c r="D82" s="8" t="s">
        <v>1931</v>
      </c>
      <c r="E82" s="1" t="s">
        <v>1932</v>
      </c>
      <c r="F82" s="1" t="s">
        <v>2336</v>
      </c>
      <c r="G82" s="1"/>
      <c r="H82" s="8">
        <v>2</v>
      </c>
      <c r="I82" s="1" t="s">
        <v>4394</v>
      </c>
      <c r="J82" s="1"/>
      <c r="K82" s="1" t="s">
        <v>2586</v>
      </c>
      <c r="L82" s="1" t="s">
        <v>2646</v>
      </c>
      <c r="M82" s="8" t="s">
        <v>4195</v>
      </c>
    </row>
    <row r="83" spans="2:13">
      <c r="B83" s="8" t="str">
        <f>VLOOKUP(M83,加盟校情報!$F$3:$K$2001,6,FALSE)</f>
        <v>490096</v>
      </c>
      <c r="C83" s="8">
        <v>81</v>
      </c>
      <c r="D83" s="8" t="s">
        <v>1953</v>
      </c>
      <c r="E83" s="1" t="s">
        <v>1954</v>
      </c>
      <c r="F83" s="1" t="s">
        <v>2347</v>
      </c>
      <c r="G83" s="1"/>
      <c r="H83" s="8">
        <v>2</v>
      </c>
      <c r="I83" s="1" t="s">
        <v>4395</v>
      </c>
      <c r="J83" s="1"/>
      <c r="K83" s="1" t="s">
        <v>3586</v>
      </c>
      <c r="L83" s="1" t="s">
        <v>2488</v>
      </c>
      <c r="M83" s="8" t="s">
        <v>4195</v>
      </c>
    </row>
    <row r="84" spans="2:13">
      <c r="B84" s="8" t="str">
        <f>VLOOKUP(M84,加盟校情報!$F$3:$K$2001,6,FALSE)</f>
        <v>490096</v>
      </c>
      <c r="C84" s="8">
        <v>82</v>
      </c>
      <c r="D84" s="8" t="s">
        <v>1941</v>
      </c>
      <c r="E84" s="1" t="s">
        <v>1942</v>
      </c>
      <c r="F84" s="1" t="s">
        <v>2341</v>
      </c>
      <c r="G84" s="1"/>
      <c r="H84" s="8">
        <v>2</v>
      </c>
      <c r="I84" s="1" t="s">
        <v>4396</v>
      </c>
      <c r="J84" s="1"/>
      <c r="K84" s="1" t="s">
        <v>3587</v>
      </c>
      <c r="L84" s="1" t="s">
        <v>2696</v>
      </c>
      <c r="M84" s="8" t="s">
        <v>4195</v>
      </c>
    </row>
    <row r="85" spans="2:13">
      <c r="B85" s="8" t="str">
        <f>VLOOKUP(M85,加盟校情報!$F$3:$K$2001,6,FALSE)</f>
        <v>490096</v>
      </c>
      <c r="C85" s="8">
        <v>83</v>
      </c>
      <c r="D85" s="8" t="s">
        <v>1971</v>
      </c>
      <c r="E85" s="1" t="s">
        <v>1972</v>
      </c>
      <c r="F85" s="1" t="s">
        <v>2353</v>
      </c>
      <c r="G85" s="1"/>
      <c r="H85" s="8">
        <v>2</v>
      </c>
      <c r="I85" s="1" t="s">
        <v>4397</v>
      </c>
      <c r="J85" s="1"/>
      <c r="K85" s="1" t="s">
        <v>3582</v>
      </c>
      <c r="L85" s="1" t="s">
        <v>3992</v>
      </c>
      <c r="M85" s="8" t="s">
        <v>4195</v>
      </c>
    </row>
    <row r="86" spans="2:13">
      <c r="B86" s="8" t="str">
        <f>VLOOKUP(M86,加盟校情報!$F$3:$K$2001,6,FALSE)</f>
        <v>490096</v>
      </c>
      <c r="C86" s="8">
        <v>84</v>
      </c>
      <c r="D86" s="8" t="s">
        <v>1128</v>
      </c>
      <c r="E86" s="1" t="s">
        <v>1129</v>
      </c>
      <c r="F86" s="1" t="s">
        <v>1130</v>
      </c>
      <c r="G86" s="1"/>
      <c r="H86" s="8">
        <v>3</v>
      </c>
      <c r="I86" s="1" t="s">
        <v>4398</v>
      </c>
      <c r="J86" s="1"/>
      <c r="K86" s="1" t="s">
        <v>3588</v>
      </c>
      <c r="L86" s="1" t="s">
        <v>3993</v>
      </c>
      <c r="M86" s="8" t="s">
        <v>4195</v>
      </c>
    </row>
    <row r="87" spans="2:13">
      <c r="B87" s="8" t="str">
        <f>VLOOKUP(M87,加盟校情報!$F$3:$K$2001,6,FALSE)</f>
        <v>490096</v>
      </c>
      <c r="C87" s="8">
        <v>85</v>
      </c>
      <c r="D87" s="8" t="s">
        <v>1933</v>
      </c>
      <c r="E87" s="1" t="s">
        <v>1934</v>
      </c>
      <c r="F87" s="1" t="s">
        <v>2337</v>
      </c>
      <c r="G87" s="1"/>
      <c r="H87" s="8">
        <v>2</v>
      </c>
      <c r="I87" s="1" t="s">
        <v>4399</v>
      </c>
      <c r="J87" s="1"/>
      <c r="K87" s="1" t="s">
        <v>3589</v>
      </c>
      <c r="L87" s="1" t="s">
        <v>1590</v>
      </c>
      <c r="M87" s="8" t="s">
        <v>4195</v>
      </c>
    </row>
    <row r="88" spans="2:13">
      <c r="B88" s="8" t="str">
        <f>VLOOKUP(M88,加盟校情報!$F$3:$K$2001,6,FALSE)</f>
        <v>490096</v>
      </c>
      <c r="C88" s="8">
        <v>86</v>
      </c>
      <c r="D88" s="8" t="s">
        <v>1939</v>
      </c>
      <c r="E88" s="1" t="s">
        <v>1940</v>
      </c>
      <c r="F88" s="1" t="s">
        <v>2340</v>
      </c>
      <c r="G88" s="1"/>
      <c r="H88" s="8">
        <v>2</v>
      </c>
      <c r="I88" s="1" t="s">
        <v>4400</v>
      </c>
      <c r="J88" s="1"/>
      <c r="K88" s="1" t="s">
        <v>2607</v>
      </c>
      <c r="L88" s="1" t="s">
        <v>3994</v>
      </c>
      <c r="M88" s="8" t="s">
        <v>4195</v>
      </c>
    </row>
    <row r="89" spans="2:13">
      <c r="B89" s="8" t="str">
        <f>VLOOKUP(M89,加盟校情報!$F$3:$K$2001,6,FALSE)</f>
        <v>490096</v>
      </c>
      <c r="C89" s="8">
        <v>87</v>
      </c>
      <c r="D89" s="8" t="s">
        <v>1937</v>
      </c>
      <c r="E89" s="1" t="s">
        <v>1938</v>
      </c>
      <c r="F89" s="1" t="s">
        <v>2339</v>
      </c>
      <c r="G89" s="1"/>
      <c r="H89" s="8">
        <v>2</v>
      </c>
      <c r="I89" s="1" t="s">
        <v>4401</v>
      </c>
      <c r="J89" s="1"/>
      <c r="K89" s="1" t="s">
        <v>3590</v>
      </c>
      <c r="L89" s="1" t="s">
        <v>2473</v>
      </c>
      <c r="M89" s="8" t="s">
        <v>4195</v>
      </c>
    </row>
    <row r="90" spans="2:13">
      <c r="B90" s="8" t="str">
        <f>VLOOKUP(M90,加盟校情報!$F$3:$K$2001,6,FALSE)</f>
        <v>490096</v>
      </c>
      <c r="C90" s="8">
        <v>88</v>
      </c>
      <c r="D90" s="8" t="s">
        <v>1951</v>
      </c>
      <c r="E90" s="1" t="s">
        <v>1952</v>
      </c>
      <c r="F90" s="1" t="s">
        <v>2346</v>
      </c>
      <c r="G90" s="1"/>
      <c r="H90" s="8">
        <v>2</v>
      </c>
      <c r="I90" s="1" t="s">
        <v>4402</v>
      </c>
      <c r="J90" s="1"/>
      <c r="K90" s="1" t="s">
        <v>2758</v>
      </c>
      <c r="L90" s="1" t="s">
        <v>2446</v>
      </c>
      <c r="M90" s="8" t="s">
        <v>4195</v>
      </c>
    </row>
    <row r="91" spans="2:13">
      <c r="B91" s="8" t="str">
        <f>VLOOKUP(M91,加盟校情報!$F$3:$K$2001,6,FALSE)</f>
        <v>490096</v>
      </c>
      <c r="C91" s="8">
        <v>89</v>
      </c>
      <c r="D91" s="8" t="s">
        <v>288</v>
      </c>
      <c r="E91" s="1" t="s">
        <v>289</v>
      </c>
      <c r="F91" s="1" t="s">
        <v>266</v>
      </c>
      <c r="G91" s="1"/>
      <c r="H91" s="8">
        <v>4</v>
      </c>
      <c r="I91" s="1" t="s">
        <v>4403</v>
      </c>
      <c r="J91" s="1"/>
      <c r="K91" s="1" t="s">
        <v>3591</v>
      </c>
      <c r="L91" s="1" t="s">
        <v>3995</v>
      </c>
      <c r="M91" s="8" t="s">
        <v>4195</v>
      </c>
    </row>
    <row r="92" spans="2:13">
      <c r="B92" s="8" t="str">
        <f>VLOOKUP(M92,加盟校情報!$F$3:$K$2001,6,FALSE)</f>
        <v>490096</v>
      </c>
      <c r="C92" s="8">
        <v>90</v>
      </c>
      <c r="D92" s="8" t="s">
        <v>319</v>
      </c>
      <c r="E92" s="1" t="s">
        <v>320</v>
      </c>
      <c r="F92" s="1" t="s">
        <v>321</v>
      </c>
      <c r="G92" s="1"/>
      <c r="H92" s="8">
        <v>4</v>
      </c>
      <c r="I92" s="1" t="s">
        <v>4404</v>
      </c>
      <c r="J92" s="1"/>
      <c r="K92" s="1" t="s">
        <v>3592</v>
      </c>
      <c r="L92" s="1" t="s">
        <v>2462</v>
      </c>
      <c r="M92" s="8" t="s">
        <v>4195</v>
      </c>
    </row>
    <row r="93" spans="2:13">
      <c r="B93" s="8" t="str">
        <f>VLOOKUP(M93,加盟校情報!$F$3:$K$2001,6,FALSE)</f>
        <v>490096</v>
      </c>
      <c r="C93" s="8">
        <v>91</v>
      </c>
      <c r="D93" s="8" t="s">
        <v>1963</v>
      </c>
      <c r="E93" s="1" t="s">
        <v>1964</v>
      </c>
      <c r="F93" s="1" t="s">
        <v>2350</v>
      </c>
      <c r="G93" s="1"/>
      <c r="H93" s="8">
        <v>2</v>
      </c>
      <c r="I93" s="1" t="s">
        <v>4405</v>
      </c>
      <c r="J93" s="1"/>
      <c r="K93" s="1" t="s">
        <v>3593</v>
      </c>
      <c r="L93" s="1" t="s">
        <v>2597</v>
      </c>
      <c r="M93" s="8" t="s">
        <v>4195</v>
      </c>
    </row>
    <row r="94" spans="2:13">
      <c r="B94" s="8" t="str">
        <f>VLOOKUP(M94,加盟校情報!$F$3:$K$2001,6,FALSE)</f>
        <v>490096</v>
      </c>
      <c r="C94" s="8">
        <v>92</v>
      </c>
      <c r="D94" s="8" t="s">
        <v>299</v>
      </c>
      <c r="E94" s="1" t="s">
        <v>300</v>
      </c>
      <c r="F94" s="1" t="s">
        <v>177</v>
      </c>
      <c r="G94" s="1"/>
      <c r="H94" s="8">
        <v>4</v>
      </c>
      <c r="I94" s="1" t="s">
        <v>4406</v>
      </c>
      <c r="J94" s="1"/>
      <c r="K94" s="1" t="s">
        <v>3594</v>
      </c>
      <c r="L94" s="1" t="s">
        <v>3971</v>
      </c>
      <c r="M94" s="8" t="s">
        <v>4195</v>
      </c>
    </row>
    <row r="95" spans="2:13">
      <c r="B95" s="8" t="str">
        <f>VLOOKUP(M95,加盟校情報!$F$3:$K$2001,6,FALSE)</f>
        <v>490096</v>
      </c>
      <c r="C95" s="8">
        <v>93</v>
      </c>
      <c r="D95" s="8" t="s">
        <v>1925</v>
      </c>
      <c r="E95" s="1" t="s">
        <v>1926</v>
      </c>
      <c r="F95" s="1" t="s">
        <v>544</v>
      </c>
      <c r="G95" s="1"/>
      <c r="H95" s="8">
        <v>4</v>
      </c>
      <c r="I95" s="1" t="s">
        <v>4407</v>
      </c>
      <c r="J95" s="1"/>
      <c r="K95" s="1" t="s">
        <v>3595</v>
      </c>
      <c r="L95" s="1" t="s">
        <v>1561</v>
      </c>
      <c r="M95" s="8" t="s">
        <v>4195</v>
      </c>
    </row>
    <row r="96" spans="2:13">
      <c r="B96" s="8" t="str">
        <f>VLOOKUP(M96,加盟校情報!$F$3:$K$2001,6,FALSE)</f>
        <v>490096</v>
      </c>
      <c r="C96" s="8">
        <v>94</v>
      </c>
      <c r="D96" s="8" t="s">
        <v>1089</v>
      </c>
      <c r="E96" s="1" t="s">
        <v>1090</v>
      </c>
      <c r="F96" s="1" t="s">
        <v>1025</v>
      </c>
      <c r="G96" s="1"/>
      <c r="H96" s="8">
        <v>3</v>
      </c>
      <c r="I96" s="1" t="s">
        <v>4408</v>
      </c>
      <c r="J96" s="1"/>
      <c r="K96" s="1" t="s">
        <v>3596</v>
      </c>
      <c r="L96" s="1" t="s">
        <v>3996</v>
      </c>
      <c r="M96" s="8" t="s">
        <v>4195</v>
      </c>
    </row>
    <row r="97" spans="2:13">
      <c r="B97" s="8" t="str">
        <f>VLOOKUP(M97,加盟校情報!$F$3:$K$2001,6,FALSE)</f>
        <v>490096</v>
      </c>
      <c r="C97" s="8">
        <v>95</v>
      </c>
      <c r="D97" s="8" t="s">
        <v>322</v>
      </c>
      <c r="E97" s="1" t="s">
        <v>3096</v>
      </c>
      <c r="F97" s="1" t="s">
        <v>323</v>
      </c>
      <c r="G97" s="1"/>
      <c r="H97" s="8">
        <v>4</v>
      </c>
      <c r="I97" s="1" t="s">
        <v>4409</v>
      </c>
      <c r="J97" s="1"/>
      <c r="K97" s="1" t="s">
        <v>3597</v>
      </c>
      <c r="L97" s="1" t="s">
        <v>3997</v>
      </c>
      <c r="M97" s="8" t="s">
        <v>4195</v>
      </c>
    </row>
    <row r="98" spans="2:13">
      <c r="B98" s="8" t="str">
        <f>VLOOKUP(M98,加盟校情報!$F$3:$K$2001,6,FALSE)</f>
        <v>490096</v>
      </c>
      <c r="C98" s="8">
        <v>96</v>
      </c>
      <c r="D98" s="8" t="s">
        <v>1967</v>
      </c>
      <c r="E98" s="1" t="s">
        <v>1968</v>
      </c>
      <c r="F98" s="1" t="s">
        <v>2352</v>
      </c>
      <c r="G98" s="1"/>
      <c r="H98" s="8">
        <v>2</v>
      </c>
      <c r="I98" s="1" t="s">
        <v>4410</v>
      </c>
      <c r="J98" s="1"/>
      <c r="K98" s="1" t="s">
        <v>3598</v>
      </c>
      <c r="L98" s="1" t="s">
        <v>3998</v>
      </c>
      <c r="M98" s="8" t="s">
        <v>4195</v>
      </c>
    </row>
    <row r="99" spans="2:13">
      <c r="B99" s="8" t="str">
        <f>VLOOKUP(M99,加盟校情報!$F$3:$K$2001,6,FALSE)</f>
        <v>490096</v>
      </c>
      <c r="C99" s="8">
        <v>97</v>
      </c>
      <c r="D99" s="8" t="s">
        <v>334</v>
      </c>
      <c r="E99" s="1" t="s">
        <v>335</v>
      </c>
      <c r="F99" s="1" t="s">
        <v>187</v>
      </c>
      <c r="G99" s="1"/>
      <c r="H99" s="8">
        <v>4</v>
      </c>
      <c r="I99" s="1" t="s">
        <v>4411</v>
      </c>
      <c r="J99" s="1"/>
      <c r="K99" s="1" t="s">
        <v>702</v>
      </c>
      <c r="L99" s="1" t="s">
        <v>2640</v>
      </c>
      <c r="M99" s="8" t="s">
        <v>4195</v>
      </c>
    </row>
    <row r="100" spans="2:13">
      <c r="B100" s="8" t="str">
        <f>VLOOKUP(M100,加盟校情報!$F$3:$K$2001,6,FALSE)</f>
        <v>490096</v>
      </c>
      <c r="C100" s="8">
        <v>98</v>
      </c>
      <c r="D100" s="8" t="s">
        <v>1111</v>
      </c>
      <c r="E100" s="1" t="s">
        <v>1112</v>
      </c>
      <c r="F100" s="1" t="s">
        <v>1113</v>
      </c>
      <c r="G100" s="1"/>
      <c r="H100" s="8">
        <v>3</v>
      </c>
      <c r="I100" s="1" t="s">
        <v>4412</v>
      </c>
      <c r="J100" s="1"/>
      <c r="K100" s="1" t="s">
        <v>1114</v>
      </c>
      <c r="L100" s="1" t="s">
        <v>3999</v>
      </c>
      <c r="M100" s="8" t="s">
        <v>4195</v>
      </c>
    </row>
    <row r="101" spans="2:13">
      <c r="B101" s="8" t="str">
        <f>VLOOKUP(M101,加盟校情報!$F$3:$K$2001,6,FALSE)</f>
        <v>490096</v>
      </c>
      <c r="C101" s="8">
        <v>99</v>
      </c>
      <c r="D101" s="8" t="s">
        <v>1103</v>
      </c>
      <c r="E101" s="1" t="s">
        <v>1104</v>
      </c>
      <c r="F101" s="1" t="s">
        <v>1105</v>
      </c>
      <c r="G101" s="1"/>
      <c r="H101" s="8">
        <v>3</v>
      </c>
      <c r="I101" s="1" t="s">
        <v>4413</v>
      </c>
      <c r="J101" s="1"/>
      <c r="K101" s="1" t="s">
        <v>3599</v>
      </c>
      <c r="L101" s="1" t="s">
        <v>1106</v>
      </c>
      <c r="M101" s="8" t="s">
        <v>4195</v>
      </c>
    </row>
    <row r="102" spans="2:13">
      <c r="B102" s="8" t="str">
        <f>VLOOKUP(M102,加盟校情報!$F$3:$K$2001,6,FALSE)</f>
        <v>490096</v>
      </c>
      <c r="C102" s="8">
        <v>100</v>
      </c>
      <c r="D102" s="8" t="s">
        <v>339</v>
      </c>
      <c r="E102" s="1" t="s">
        <v>340</v>
      </c>
      <c r="F102" s="1" t="s">
        <v>341</v>
      </c>
      <c r="G102" s="1"/>
      <c r="H102" s="8">
        <v>4</v>
      </c>
      <c r="I102" s="1" t="s">
        <v>4414</v>
      </c>
      <c r="J102" s="1"/>
      <c r="K102" s="1" t="s">
        <v>3600</v>
      </c>
      <c r="L102" s="1" t="s">
        <v>2587</v>
      </c>
      <c r="M102" s="8" t="s">
        <v>4195</v>
      </c>
    </row>
    <row r="103" spans="2:13">
      <c r="B103" s="8" t="str">
        <f>VLOOKUP(M103,加盟校情報!$F$3:$K$2001,6,FALSE)</f>
        <v>490096</v>
      </c>
      <c r="C103" s="8">
        <v>101</v>
      </c>
      <c r="D103" s="8" t="s">
        <v>1969</v>
      </c>
      <c r="E103" s="1" t="s">
        <v>1970</v>
      </c>
      <c r="F103" s="1" t="s">
        <v>2312</v>
      </c>
      <c r="G103" s="1"/>
      <c r="H103" s="8">
        <v>2</v>
      </c>
      <c r="I103" s="1" t="s">
        <v>4415</v>
      </c>
      <c r="J103" s="1"/>
      <c r="K103" s="1" t="s">
        <v>3557</v>
      </c>
      <c r="L103" s="1" t="s">
        <v>4000</v>
      </c>
      <c r="M103" s="8" t="s">
        <v>4195</v>
      </c>
    </row>
    <row r="104" spans="2:13">
      <c r="B104" s="8" t="str">
        <f>VLOOKUP(M104,加盟校情報!$F$3:$K$2001,6,FALSE)</f>
        <v>490096</v>
      </c>
      <c r="C104" s="8">
        <v>102</v>
      </c>
      <c r="D104" s="8" t="s">
        <v>1935</v>
      </c>
      <c r="E104" s="1" t="s">
        <v>1936</v>
      </c>
      <c r="F104" s="1" t="s">
        <v>2338</v>
      </c>
      <c r="G104" s="1"/>
      <c r="H104" s="8">
        <v>2</v>
      </c>
      <c r="I104" s="1" t="s">
        <v>4416</v>
      </c>
      <c r="J104" s="1"/>
      <c r="K104" s="1" t="s">
        <v>2698</v>
      </c>
      <c r="L104" s="1" t="s">
        <v>707</v>
      </c>
      <c r="M104" s="8" t="s">
        <v>4195</v>
      </c>
    </row>
    <row r="105" spans="2:13">
      <c r="B105" s="8" t="str">
        <f>VLOOKUP(M105,加盟校情報!$F$3:$K$2001,6,FALSE)</f>
        <v>490096</v>
      </c>
      <c r="C105" s="8">
        <v>103</v>
      </c>
      <c r="D105" s="8" t="s">
        <v>1945</v>
      </c>
      <c r="E105" s="1" t="s">
        <v>1946</v>
      </c>
      <c r="F105" s="1" t="s">
        <v>2343</v>
      </c>
      <c r="G105" s="1"/>
      <c r="H105" s="8">
        <v>2</v>
      </c>
      <c r="I105" s="1" t="s">
        <v>4417</v>
      </c>
      <c r="J105" s="1"/>
      <c r="K105" s="1" t="s">
        <v>1114</v>
      </c>
      <c r="L105" s="1" t="s">
        <v>4001</v>
      </c>
      <c r="M105" s="8" t="s">
        <v>4195</v>
      </c>
    </row>
    <row r="106" spans="2:13">
      <c r="B106" s="8" t="str">
        <f>VLOOKUP(M106,加盟校情報!$F$3:$K$2001,6,FALSE)</f>
        <v>490096</v>
      </c>
      <c r="C106" s="8">
        <v>104</v>
      </c>
      <c r="D106" s="8" t="s">
        <v>1765</v>
      </c>
      <c r="E106" s="1" t="s">
        <v>1766</v>
      </c>
      <c r="F106" s="1" t="s">
        <v>1666</v>
      </c>
      <c r="G106" s="1"/>
      <c r="H106" s="8">
        <v>2</v>
      </c>
      <c r="I106" s="1" t="s">
        <v>4418</v>
      </c>
      <c r="J106" s="1"/>
      <c r="K106" s="1" t="s">
        <v>2474</v>
      </c>
      <c r="L106" s="1" t="s">
        <v>1098</v>
      </c>
      <c r="M106" s="8" t="s">
        <v>4195</v>
      </c>
    </row>
    <row r="107" spans="2:13">
      <c r="B107" s="8" t="str">
        <f>VLOOKUP(M107,加盟校情報!$F$3:$K$2001,6,FALSE)</f>
        <v>490096</v>
      </c>
      <c r="C107" s="8">
        <v>105</v>
      </c>
      <c r="D107" s="8" t="s">
        <v>1947</v>
      </c>
      <c r="E107" s="1" t="s">
        <v>1948</v>
      </c>
      <c r="F107" s="1" t="s">
        <v>2344</v>
      </c>
      <c r="G107" s="1"/>
      <c r="H107" s="8">
        <v>2</v>
      </c>
      <c r="I107" s="1" t="s">
        <v>4419</v>
      </c>
      <c r="J107" s="1"/>
      <c r="K107" s="1" t="s">
        <v>3601</v>
      </c>
      <c r="L107" s="1" t="s">
        <v>4002</v>
      </c>
      <c r="M107" s="8" t="s">
        <v>4195</v>
      </c>
    </row>
    <row r="108" spans="2:13">
      <c r="B108" s="8" t="str">
        <f>VLOOKUP(M108,加盟校情報!$F$3:$K$2001,6,FALSE)</f>
        <v>490107</v>
      </c>
      <c r="C108" s="8">
        <v>106</v>
      </c>
      <c r="D108" s="8" t="s">
        <v>2831</v>
      </c>
      <c r="E108" s="1" t="s">
        <v>3097</v>
      </c>
      <c r="F108" s="1" t="s">
        <v>2359</v>
      </c>
      <c r="G108" s="1"/>
      <c r="H108" s="8">
        <v>3</v>
      </c>
      <c r="I108" s="1" t="s">
        <v>4420</v>
      </c>
      <c r="J108" s="1"/>
      <c r="K108" s="1" t="s">
        <v>3602</v>
      </c>
      <c r="L108" s="1" t="s">
        <v>4003</v>
      </c>
      <c r="M108" s="8" t="s">
        <v>4196</v>
      </c>
    </row>
    <row r="109" spans="2:13">
      <c r="B109" s="8" t="str">
        <f>VLOOKUP(M109,加盟校情報!$F$3:$K$2001,6,FALSE)</f>
        <v>490107</v>
      </c>
      <c r="C109" s="8">
        <v>107</v>
      </c>
      <c r="D109" s="8" t="s">
        <v>1655</v>
      </c>
      <c r="E109" s="1" t="s">
        <v>1656</v>
      </c>
      <c r="F109" s="1" t="s">
        <v>900</v>
      </c>
      <c r="G109" s="1"/>
      <c r="H109" s="8">
        <v>3</v>
      </c>
      <c r="I109" s="1" t="s">
        <v>4421</v>
      </c>
      <c r="J109" s="1"/>
      <c r="K109" s="1" t="s">
        <v>3603</v>
      </c>
      <c r="L109" s="1" t="s">
        <v>4004</v>
      </c>
      <c r="M109" s="8" t="s">
        <v>4196</v>
      </c>
    </row>
    <row r="110" spans="2:13">
      <c r="B110" s="8" t="str">
        <f>VLOOKUP(M110,加盟校情報!$F$3:$K$2001,6,FALSE)</f>
        <v>490107</v>
      </c>
      <c r="C110" s="8">
        <v>108</v>
      </c>
      <c r="D110" s="8" t="s">
        <v>2832</v>
      </c>
      <c r="E110" s="1" t="s">
        <v>3098</v>
      </c>
      <c r="F110" s="1" t="s">
        <v>3376</v>
      </c>
      <c r="G110" s="1"/>
      <c r="H110" s="8">
        <v>6</v>
      </c>
      <c r="I110" s="1" t="s">
        <v>4422</v>
      </c>
      <c r="J110" s="1"/>
      <c r="K110" s="1" t="s">
        <v>3604</v>
      </c>
      <c r="L110" s="1" t="s">
        <v>1540</v>
      </c>
      <c r="M110" s="8" t="s">
        <v>4196</v>
      </c>
    </row>
    <row r="111" spans="2:13">
      <c r="B111" s="8" t="str">
        <f>VLOOKUP(M111,加盟校情報!$F$3:$K$2001,6,FALSE)</f>
        <v>490107</v>
      </c>
      <c r="C111" s="8">
        <v>109</v>
      </c>
      <c r="D111" s="8" t="s">
        <v>251</v>
      </c>
      <c r="E111" s="1" t="s">
        <v>252</v>
      </c>
      <c r="F111" s="1" t="s">
        <v>253</v>
      </c>
      <c r="G111" s="1"/>
      <c r="H111" s="49" t="s">
        <v>3539</v>
      </c>
      <c r="I111" s="1" t="s">
        <v>4423</v>
      </c>
      <c r="J111" s="1"/>
      <c r="K111" s="1" t="s">
        <v>681</v>
      </c>
      <c r="L111" s="1" t="s">
        <v>696</v>
      </c>
      <c r="M111" s="8" t="s">
        <v>4196</v>
      </c>
    </row>
    <row r="112" spans="2:13">
      <c r="B112" s="8" t="str">
        <f>VLOOKUP(M112,加盟校情報!$F$3:$K$2001,6,FALSE)</f>
        <v>490107</v>
      </c>
      <c r="C112" s="8">
        <v>110</v>
      </c>
      <c r="D112" s="8" t="s">
        <v>2833</v>
      </c>
      <c r="E112" s="1" t="s">
        <v>1901</v>
      </c>
      <c r="F112" s="1" t="s">
        <v>2327</v>
      </c>
      <c r="G112" s="1"/>
      <c r="H112" s="8">
        <v>4</v>
      </c>
      <c r="I112" s="1" t="s">
        <v>4424</v>
      </c>
      <c r="J112" s="1"/>
      <c r="K112" s="1" t="s">
        <v>3605</v>
      </c>
      <c r="L112" s="1" t="s">
        <v>4005</v>
      </c>
      <c r="M112" s="8" t="s">
        <v>4196</v>
      </c>
    </row>
    <row r="113" spans="2:13">
      <c r="B113" s="8" t="str">
        <f>VLOOKUP(M113,加盟校情報!$F$3:$K$2001,6,FALSE)</f>
        <v>490107</v>
      </c>
      <c r="C113" s="8">
        <v>111</v>
      </c>
      <c r="D113" s="8" t="s">
        <v>1902</v>
      </c>
      <c r="E113" s="1" t="s">
        <v>1903</v>
      </c>
      <c r="F113" s="1" t="s">
        <v>431</v>
      </c>
      <c r="G113" s="1"/>
      <c r="H113" s="8">
        <v>3</v>
      </c>
      <c r="I113" s="1" t="s">
        <v>4425</v>
      </c>
      <c r="J113" s="1"/>
      <c r="K113" s="1" t="s">
        <v>3606</v>
      </c>
      <c r="L113" s="1" t="s">
        <v>2631</v>
      </c>
      <c r="M113" s="8" t="s">
        <v>4196</v>
      </c>
    </row>
    <row r="114" spans="2:13">
      <c r="B114" s="8" t="str">
        <f>VLOOKUP(M114,加盟校情報!$F$3:$K$2001,6,FALSE)</f>
        <v>490107</v>
      </c>
      <c r="C114" s="8">
        <v>112</v>
      </c>
      <c r="D114" s="8" t="s">
        <v>1904</v>
      </c>
      <c r="E114" s="1" t="s">
        <v>259</v>
      </c>
      <c r="F114" s="1" t="s">
        <v>190</v>
      </c>
      <c r="G114" s="1"/>
      <c r="H114" s="8">
        <v>4</v>
      </c>
      <c r="I114" s="1" t="s">
        <v>4426</v>
      </c>
      <c r="J114" s="1"/>
      <c r="K114" s="1" t="s">
        <v>3607</v>
      </c>
      <c r="L114" s="1" t="s">
        <v>2578</v>
      </c>
      <c r="M114" s="8" t="s">
        <v>4196</v>
      </c>
    </row>
    <row r="115" spans="2:13">
      <c r="B115" s="8" t="str">
        <f>VLOOKUP(M115,加盟校情報!$F$3:$K$2001,6,FALSE)</f>
        <v>490107</v>
      </c>
      <c r="C115" s="8">
        <v>113</v>
      </c>
      <c r="D115" s="8" t="s">
        <v>260</v>
      </c>
      <c r="E115" s="1" t="s">
        <v>261</v>
      </c>
      <c r="F115" s="1" t="s">
        <v>220</v>
      </c>
      <c r="G115" s="1"/>
      <c r="H115" s="8">
        <v>4</v>
      </c>
      <c r="I115" s="1" t="s">
        <v>4427</v>
      </c>
      <c r="J115" s="1"/>
      <c r="K115" s="1" t="s">
        <v>3595</v>
      </c>
      <c r="L115" s="1" t="s">
        <v>2476</v>
      </c>
      <c r="M115" s="8" t="s">
        <v>4196</v>
      </c>
    </row>
    <row r="116" spans="2:13">
      <c r="B116" s="8" t="str">
        <f>VLOOKUP(M116,加盟校情報!$F$3:$K$2001,6,FALSE)</f>
        <v>490107</v>
      </c>
      <c r="C116" s="8">
        <v>114</v>
      </c>
      <c r="D116" s="8" t="s">
        <v>256</v>
      </c>
      <c r="E116" s="1" t="s">
        <v>257</v>
      </c>
      <c r="F116" s="1" t="s">
        <v>258</v>
      </c>
      <c r="G116" s="1"/>
      <c r="H116" s="8">
        <v>4</v>
      </c>
      <c r="I116" s="1" t="s">
        <v>4428</v>
      </c>
      <c r="J116" s="1"/>
      <c r="K116" s="1" t="s">
        <v>3608</v>
      </c>
      <c r="L116" s="1" t="s">
        <v>4006</v>
      </c>
      <c r="M116" s="8" t="s">
        <v>4196</v>
      </c>
    </row>
    <row r="117" spans="2:13">
      <c r="B117" s="8" t="str">
        <f>VLOOKUP(M117,加盟校情報!$F$3:$K$2001,6,FALSE)</f>
        <v>490107</v>
      </c>
      <c r="C117" s="8">
        <v>115</v>
      </c>
      <c r="D117" s="8" t="s">
        <v>2834</v>
      </c>
      <c r="E117" s="1" t="s">
        <v>3099</v>
      </c>
      <c r="F117" s="1" t="s">
        <v>3377</v>
      </c>
      <c r="G117" s="1"/>
      <c r="H117" s="8">
        <v>2</v>
      </c>
      <c r="I117" s="1" t="s">
        <v>4429</v>
      </c>
      <c r="J117" s="1"/>
      <c r="K117" s="1" t="s">
        <v>3609</v>
      </c>
      <c r="L117" s="1" t="s">
        <v>4007</v>
      </c>
      <c r="M117" s="8" t="s">
        <v>4196</v>
      </c>
    </row>
    <row r="118" spans="2:13">
      <c r="B118" s="8" t="str">
        <f>VLOOKUP(M118,加盟校情報!$F$3:$K$2001,6,FALSE)</f>
        <v>490107</v>
      </c>
      <c r="C118" s="8">
        <v>116</v>
      </c>
      <c r="D118" s="8" t="s">
        <v>2835</v>
      </c>
      <c r="E118" s="1" t="s">
        <v>3100</v>
      </c>
      <c r="F118" s="1" t="s">
        <v>3378</v>
      </c>
      <c r="G118" s="1"/>
      <c r="H118" s="8">
        <v>2</v>
      </c>
      <c r="I118" s="1" t="s">
        <v>4430</v>
      </c>
      <c r="J118" s="1"/>
      <c r="K118" s="1" t="s">
        <v>3610</v>
      </c>
      <c r="L118" s="1" t="s">
        <v>4008</v>
      </c>
      <c r="M118" s="8" t="s">
        <v>4196</v>
      </c>
    </row>
    <row r="119" spans="2:13">
      <c r="B119" s="8" t="str">
        <f>VLOOKUP(M119,加盟校情報!$F$3:$K$2001,6,FALSE)</f>
        <v>490107</v>
      </c>
      <c r="C119" s="8">
        <v>117</v>
      </c>
      <c r="D119" s="8" t="s">
        <v>2836</v>
      </c>
      <c r="E119" s="1" t="s">
        <v>3101</v>
      </c>
      <c r="F119" s="1" t="s">
        <v>2363</v>
      </c>
      <c r="G119" s="1"/>
      <c r="H119" s="8">
        <v>2</v>
      </c>
      <c r="I119" s="1" t="s">
        <v>4431</v>
      </c>
      <c r="J119" s="1"/>
      <c r="K119" s="1" t="s">
        <v>701</v>
      </c>
      <c r="L119" s="1" t="s">
        <v>3969</v>
      </c>
      <c r="M119" s="8" t="s">
        <v>4196</v>
      </c>
    </row>
    <row r="120" spans="2:13">
      <c r="B120" s="8" t="str">
        <f>VLOOKUP(M120,加盟校情報!$F$3:$K$2001,6,FALSE)</f>
        <v>490107</v>
      </c>
      <c r="C120" s="8">
        <v>118</v>
      </c>
      <c r="D120" s="8" t="s">
        <v>2837</v>
      </c>
      <c r="E120" s="1" t="s">
        <v>3102</v>
      </c>
      <c r="F120" s="1" t="s">
        <v>3379</v>
      </c>
      <c r="G120" s="1"/>
      <c r="H120" s="8">
        <v>2</v>
      </c>
      <c r="I120" s="1" t="s">
        <v>4432</v>
      </c>
      <c r="J120" s="1"/>
      <c r="K120" s="1" t="s">
        <v>3611</v>
      </c>
      <c r="L120" s="1" t="s">
        <v>676</v>
      </c>
      <c r="M120" s="8" t="s">
        <v>4196</v>
      </c>
    </row>
    <row r="121" spans="2:13">
      <c r="B121" s="8" t="str">
        <f>VLOOKUP(M121,加盟校情報!$F$3:$K$2001,6,FALSE)</f>
        <v>490107</v>
      </c>
      <c r="C121" s="8">
        <v>119</v>
      </c>
      <c r="D121" s="8" t="s">
        <v>264</v>
      </c>
      <c r="E121" s="1" t="s">
        <v>265</v>
      </c>
      <c r="F121" s="1" t="s">
        <v>266</v>
      </c>
      <c r="G121" s="1"/>
      <c r="H121" s="8">
        <v>4</v>
      </c>
      <c r="I121" s="1" t="s">
        <v>4433</v>
      </c>
      <c r="J121" s="1"/>
      <c r="K121" s="1" t="s">
        <v>2558</v>
      </c>
      <c r="L121" s="1" t="s">
        <v>4009</v>
      </c>
      <c r="M121" s="8" t="s">
        <v>4196</v>
      </c>
    </row>
    <row r="122" spans="2:13">
      <c r="B122" s="8" t="str">
        <f>VLOOKUP(M122,加盟校情報!$F$3:$K$2001,6,FALSE)</f>
        <v>490107</v>
      </c>
      <c r="C122" s="8">
        <v>120</v>
      </c>
      <c r="D122" s="8" t="s">
        <v>2838</v>
      </c>
      <c r="E122" s="1" t="s">
        <v>3103</v>
      </c>
      <c r="F122" s="1" t="s">
        <v>292</v>
      </c>
      <c r="G122" s="1"/>
      <c r="H122" s="8">
        <v>3</v>
      </c>
      <c r="I122" s="1" t="s">
        <v>4434</v>
      </c>
      <c r="J122" s="1"/>
      <c r="K122" s="1" t="s">
        <v>3612</v>
      </c>
      <c r="L122" s="1" t="s">
        <v>2623</v>
      </c>
      <c r="M122" s="8" t="s">
        <v>4196</v>
      </c>
    </row>
    <row r="123" spans="2:13">
      <c r="B123" s="8" t="str">
        <f>VLOOKUP(M123,加盟校情報!$F$3:$K$2001,6,FALSE)</f>
        <v>490107</v>
      </c>
      <c r="C123" s="8">
        <v>121</v>
      </c>
      <c r="D123" s="8" t="s">
        <v>262</v>
      </c>
      <c r="E123" s="1" t="s">
        <v>263</v>
      </c>
      <c r="F123" s="1" t="s">
        <v>133</v>
      </c>
      <c r="G123" s="1"/>
      <c r="H123" s="8">
        <v>4</v>
      </c>
      <c r="I123" s="1" t="s">
        <v>4435</v>
      </c>
      <c r="J123" s="1"/>
      <c r="K123" s="1" t="s">
        <v>2676</v>
      </c>
      <c r="L123" s="1" t="s">
        <v>2453</v>
      </c>
      <c r="M123" s="8" t="s">
        <v>4196</v>
      </c>
    </row>
    <row r="124" spans="2:13">
      <c r="B124" s="8" t="str">
        <f>VLOOKUP(M124,加盟校情報!$F$3:$K$2001,6,FALSE)</f>
        <v>490107</v>
      </c>
      <c r="C124" s="8">
        <v>122</v>
      </c>
      <c r="D124" s="8" t="s">
        <v>1144</v>
      </c>
      <c r="E124" s="1" t="s">
        <v>1145</v>
      </c>
      <c r="F124" s="1" t="s">
        <v>196</v>
      </c>
      <c r="G124" s="1"/>
      <c r="H124" s="8">
        <v>3</v>
      </c>
      <c r="I124" s="1" t="s">
        <v>4436</v>
      </c>
      <c r="J124" s="1"/>
      <c r="K124" s="1" t="s">
        <v>3613</v>
      </c>
      <c r="L124" s="1" t="s">
        <v>4010</v>
      </c>
      <c r="M124" s="8" t="s">
        <v>4196</v>
      </c>
    </row>
    <row r="125" spans="2:13">
      <c r="B125" s="8" t="str">
        <f>VLOOKUP(M125,加盟校情報!$F$3:$K$2001,6,FALSE)</f>
        <v>490107</v>
      </c>
      <c r="C125" s="8">
        <v>123</v>
      </c>
      <c r="D125" s="8" t="s">
        <v>1905</v>
      </c>
      <c r="E125" s="1" t="s">
        <v>1906</v>
      </c>
      <c r="F125" s="1" t="s">
        <v>2328</v>
      </c>
      <c r="G125" s="1"/>
      <c r="H125" s="8">
        <v>3</v>
      </c>
      <c r="I125" s="1" t="s">
        <v>4437</v>
      </c>
      <c r="J125" s="1"/>
      <c r="K125" s="1" t="s">
        <v>3614</v>
      </c>
      <c r="L125" s="1" t="s">
        <v>703</v>
      </c>
      <c r="M125" s="8" t="s">
        <v>4196</v>
      </c>
    </row>
    <row r="126" spans="2:13">
      <c r="B126" s="8" t="str">
        <f>VLOOKUP(M126,加盟校情報!$F$3:$K$2001,6,FALSE)</f>
        <v>490107</v>
      </c>
      <c r="C126" s="8">
        <v>124</v>
      </c>
      <c r="D126" s="8" t="s">
        <v>887</v>
      </c>
      <c r="E126" s="1" t="s">
        <v>888</v>
      </c>
      <c r="F126" s="1" t="s">
        <v>889</v>
      </c>
      <c r="G126" s="1"/>
      <c r="H126" s="8">
        <v>4</v>
      </c>
      <c r="I126" s="1" t="s">
        <v>4438</v>
      </c>
      <c r="J126" s="1"/>
      <c r="K126" s="1" t="s">
        <v>3615</v>
      </c>
      <c r="L126" s="1" t="s">
        <v>2633</v>
      </c>
      <c r="M126" s="8" t="s">
        <v>4196</v>
      </c>
    </row>
    <row r="127" spans="2:13">
      <c r="B127" s="8" t="str">
        <f>VLOOKUP(M127,加盟校情報!$F$3:$K$2001,6,FALSE)</f>
        <v>490107</v>
      </c>
      <c r="C127" s="8">
        <v>125</v>
      </c>
      <c r="D127" s="8" t="s">
        <v>2839</v>
      </c>
      <c r="E127" s="1" t="s">
        <v>3104</v>
      </c>
      <c r="F127" s="1" t="s">
        <v>2352</v>
      </c>
      <c r="G127" s="1"/>
      <c r="H127" s="8">
        <v>2</v>
      </c>
      <c r="I127" s="1" t="s">
        <v>4439</v>
      </c>
      <c r="J127" s="1"/>
      <c r="K127" s="1" t="s">
        <v>2574</v>
      </c>
      <c r="L127" s="1" t="s">
        <v>4011</v>
      </c>
      <c r="M127" s="8" t="s">
        <v>4196</v>
      </c>
    </row>
    <row r="128" spans="2:13">
      <c r="B128" s="8" t="str">
        <f>VLOOKUP(M128,加盟校情報!$F$3:$K$2001,6,FALSE)</f>
        <v>490107</v>
      </c>
      <c r="C128" s="8">
        <v>126</v>
      </c>
      <c r="D128" s="8" t="s">
        <v>2840</v>
      </c>
      <c r="E128" s="1" t="s">
        <v>3105</v>
      </c>
      <c r="F128" s="1" t="s">
        <v>3380</v>
      </c>
      <c r="G128" s="1"/>
      <c r="H128" s="8">
        <v>2</v>
      </c>
      <c r="I128" s="1" t="s">
        <v>4440</v>
      </c>
      <c r="J128" s="1"/>
      <c r="K128" s="1" t="s">
        <v>3616</v>
      </c>
      <c r="L128" s="1" t="s">
        <v>4012</v>
      </c>
      <c r="M128" s="8" t="s">
        <v>4196</v>
      </c>
    </row>
    <row r="129" spans="2:13">
      <c r="B129" s="8" t="str">
        <f>VLOOKUP(M129,加盟校情報!$F$3:$K$2001,6,FALSE)</f>
        <v>490107</v>
      </c>
      <c r="C129" s="8">
        <v>127</v>
      </c>
      <c r="D129" s="8" t="s">
        <v>2841</v>
      </c>
      <c r="E129" s="1" t="s">
        <v>3106</v>
      </c>
      <c r="F129" s="1" t="s">
        <v>94</v>
      </c>
      <c r="G129" s="1"/>
      <c r="H129" s="8">
        <v>5</v>
      </c>
      <c r="I129" s="1" t="s">
        <v>4441</v>
      </c>
      <c r="J129" s="1"/>
      <c r="K129" s="1" t="s">
        <v>694</v>
      </c>
      <c r="L129" s="1" t="s">
        <v>2726</v>
      </c>
      <c r="M129" s="8" t="s">
        <v>4196</v>
      </c>
    </row>
    <row r="130" spans="2:13">
      <c r="B130" s="8" t="str">
        <f>VLOOKUP(M130,加盟校情報!$F$3:$K$2001,6,FALSE)</f>
        <v>490107</v>
      </c>
      <c r="C130" s="8">
        <v>128</v>
      </c>
      <c r="D130" s="8" t="s">
        <v>2842</v>
      </c>
      <c r="E130" s="1" t="s">
        <v>3107</v>
      </c>
      <c r="F130" s="1" t="s">
        <v>3381</v>
      </c>
      <c r="G130" s="1"/>
      <c r="H130" s="8">
        <v>2</v>
      </c>
      <c r="I130" s="1" t="s">
        <v>4442</v>
      </c>
      <c r="J130" s="1"/>
      <c r="K130" s="1" t="s">
        <v>2443</v>
      </c>
      <c r="L130" s="1" t="s">
        <v>4013</v>
      </c>
      <c r="M130" s="8" t="s">
        <v>4196</v>
      </c>
    </row>
    <row r="131" spans="2:13">
      <c r="B131" s="8" t="str">
        <f>VLOOKUP(M131,加盟校情報!$F$3:$K$2001,6,FALSE)</f>
        <v>490107</v>
      </c>
      <c r="C131" s="8">
        <v>129</v>
      </c>
      <c r="D131" s="8" t="s">
        <v>2843</v>
      </c>
      <c r="E131" s="1" t="s">
        <v>3108</v>
      </c>
      <c r="F131" s="1" t="s">
        <v>155</v>
      </c>
      <c r="G131" s="1"/>
      <c r="H131" s="8">
        <v>4</v>
      </c>
      <c r="I131" s="1" t="s">
        <v>4443</v>
      </c>
      <c r="J131" s="1"/>
      <c r="K131" s="1" t="s">
        <v>3617</v>
      </c>
      <c r="L131" s="1" t="s">
        <v>4014</v>
      </c>
      <c r="M131" s="8" t="s">
        <v>4196</v>
      </c>
    </row>
    <row r="132" spans="2:13">
      <c r="B132" s="8" t="str">
        <f>VLOOKUP(M132,加盟校情報!$F$3:$K$2001,6,FALSE)</f>
        <v>490107</v>
      </c>
      <c r="C132" s="8">
        <v>130</v>
      </c>
      <c r="D132" s="8" t="s">
        <v>2844</v>
      </c>
      <c r="E132" s="1" t="s">
        <v>3109</v>
      </c>
      <c r="F132" s="1" t="s">
        <v>3382</v>
      </c>
      <c r="G132" s="1"/>
      <c r="H132" s="8">
        <v>1</v>
      </c>
      <c r="I132" s="1" t="s">
        <v>4444</v>
      </c>
      <c r="J132" s="1"/>
      <c r="K132" s="1" t="s">
        <v>3618</v>
      </c>
      <c r="L132" s="1" t="s">
        <v>2548</v>
      </c>
      <c r="M132" s="8" t="s">
        <v>4196</v>
      </c>
    </row>
    <row r="133" spans="2:13">
      <c r="B133" s="8" t="str">
        <f>VLOOKUP(M133,加盟校情報!$F$3:$K$2001,6,FALSE)</f>
        <v>490077</v>
      </c>
      <c r="C133" s="8">
        <v>131</v>
      </c>
      <c r="D133" s="8" t="s">
        <v>554</v>
      </c>
      <c r="E133" s="1" t="s">
        <v>555</v>
      </c>
      <c r="F133" s="1" t="s">
        <v>556</v>
      </c>
      <c r="G133" s="1"/>
      <c r="H133" s="8" t="s">
        <v>3539</v>
      </c>
      <c r="I133" s="1" t="s">
        <v>4445</v>
      </c>
      <c r="J133" s="1"/>
      <c r="K133" s="1" t="s">
        <v>3619</v>
      </c>
      <c r="L133" s="1" t="s">
        <v>2538</v>
      </c>
      <c r="M133" s="8" t="s">
        <v>4197</v>
      </c>
    </row>
    <row r="134" spans="2:13">
      <c r="B134" s="8" t="str">
        <f>VLOOKUP(M134,加盟校情報!$F$3:$K$2001,6,FALSE)</f>
        <v>490077</v>
      </c>
      <c r="C134" s="8">
        <v>132</v>
      </c>
      <c r="D134" s="8" t="s">
        <v>354</v>
      </c>
      <c r="E134" s="1" t="s">
        <v>355</v>
      </c>
      <c r="F134" s="1" t="s">
        <v>92</v>
      </c>
      <c r="G134" s="1"/>
      <c r="H134" s="8">
        <v>4</v>
      </c>
      <c r="I134" s="1" t="s">
        <v>4446</v>
      </c>
      <c r="J134" s="1"/>
      <c r="K134" s="1" t="s">
        <v>3620</v>
      </c>
      <c r="L134" s="1" t="s">
        <v>2617</v>
      </c>
      <c r="M134" s="8" t="s">
        <v>4197</v>
      </c>
    </row>
    <row r="135" spans="2:13">
      <c r="B135" s="8" t="str">
        <f>VLOOKUP(M135,加盟校情報!$F$3:$K$2001,6,FALSE)</f>
        <v>490077</v>
      </c>
      <c r="C135" s="8">
        <v>133</v>
      </c>
      <c r="D135" s="8" t="s">
        <v>345</v>
      </c>
      <c r="E135" s="1" t="s">
        <v>346</v>
      </c>
      <c r="F135" s="1" t="s">
        <v>347</v>
      </c>
      <c r="G135" s="1"/>
      <c r="H135" s="8" t="s">
        <v>3538</v>
      </c>
      <c r="I135" s="1" t="s">
        <v>4447</v>
      </c>
      <c r="J135" s="1"/>
      <c r="K135" s="1" t="s">
        <v>3621</v>
      </c>
      <c r="L135" s="1" t="s">
        <v>2520</v>
      </c>
      <c r="M135" s="8" t="s">
        <v>4197</v>
      </c>
    </row>
    <row r="136" spans="2:13">
      <c r="B136" s="8" t="str">
        <f>VLOOKUP(M136,加盟校情報!$F$3:$K$2001,6,FALSE)</f>
        <v>490077</v>
      </c>
      <c r="C136" s="8">
        <v>134</v>
      </c>
      <c r="D136" s="8" t="s">
        <v>348</v>
      </c>
      <c r="E136" s="1" t="s">
        <v>349</v>
      </c>
      <c r="F136" s="1" t="s">
        <v>350</v>
      </c>
      <c r="G136" s="1"/>
      <c r="H136" s="8">
        <v>4</v>
      </c>
      <c r="I136" s="1" t="s">
        <v>4448</v>
      </c>
      <c r="J136" s="1"/>
      <c r="K136" s="1" t="s">
        <v>3622</v>
      </c>
      <c r="L136" s="1" t="s">
        <v>2446</v>
      </c>
      <c r="M136" s="8" t="s">
        <v>4197</v>
      </c>
    </row>
    <row r="137" spans="2:13">
      <c r="B137" s="8" t="str">
        <f>VLOOKUP(M137,加盟校情報!$F$3:$K$2001,6,FALSE)</f>
        <v>490077</v>
      </c>
      <c r="C137" s="8">
        <v>135</v>
      </c>
      <c r="D137" s="8" t="s">
        <v>552</v>
      </c>
      <c r="E137" s="1" t="s">
        <v>553</v>
      </c>
      <c r="F137" s="1" t="s">
        <v>531</v>
      </c>
      <c r="G137" s="1"/>
      <c r="H137" s="8" t="s">
        <v>3538</v>
      </c>
      <c r="I137" s="1" t="s">
        <v>4449</v>
      </c>
      <c r="J137" s="1"/>
      <c r="K137" s="1" t="s">
        <v>3623</v>
      </c>
      <c r="L137" s="1" t="s">
        <v>693</v>
      </c>
      <c r="M137" s="8" t="s">
        <v>4197</v>
      </c>
    </row>
    <row r="138" spans="2:13">
      <c r="B138" s="8" t="str">
        <f>VLOOKUP(M138,加盟校情報!$F$3:$K$2001,6,FALSE)</f>
        <v>490077</v>
      </c>
      <c r="C138" s="8">
        <v>136</v>
      </c>
      <c r="D138" s="8" t="s">
        <v>351</v>
      </c>
      <c r="E138" s="1" t="s">
        <v>352</v>
      </c>
      <c r="F138" s="1" t="s">
        <v>353</v>
      </c>
      <c r="G138" s="1"/>
      <c r="H138" s="8">
        <v>4</v>
      </c>
      <c r="I138" s="1" t="s">
        <v>4450</v>
      </c>
      <c r="J138" s="1"/>
      <c r="K138" s="1" t="s">
        <v>2641</v>
      </c>
      <c r="L138" s="1" t="s">
        <v>3984</v>
      </c>
      <c r="M138" s="8" t="s">
        <v>4197</v>
      </c>
    </row>
    <row r="139" spans="2:13">
      <c r="B139" s="8" t="str">
        <f>VLOOKUP(M139,加盟校情報!$F$3:$K$2001,6,FALSE)</f>
        <v>490077</v>
      </c>
      <c r="C139" s="8">
        <v>137</v>
      </c>
      <c r="D139" s="8" t="s">
        <v>1726</v>
      </c>
      <c r="E139" s="1" t="s">
        <v>1727</v>
      </c>
      <c r="F139" s="1" t="s">
        <v>292</v>
      </c>
      <c r="G139" s="1"/>
      <c r="H139" s="8">
        <v>3</v>
      </c>
      <c r="I139" s="1" t="s">
        <v>4451</v>
      </c>
      <c r="J139" s="1"/>
      <c r="K139" s="1" t="s">
        <v>3593</v>
      </c>
      <c r="L139" s="1" t="s">
        <v>1590</v>
      </c>
      <c r="M139" s="8" t="s">
        <v>4197</v>
      </c>
    </row>
    <row r="140" spans="2:13">
      <c r="B140" s="8" t="str">
        <f>VLOOKUP(M140,加盟校情報!$F$3:$K$2001,6,FALSE)</f>
        <v>490077</v>
      </c>
      <c r="C140" s="8">
        <v>138</v>
      </c>
      <c r="D140" s="8" t="s">
        <v>964</v>
      </c>
      <c r="E140" s="1" t="s">
        <v>965</v>
      </c>
      <c r="F140" s="1" t="s">
        <v>543</v>
      </c>
      <c r="G140" s="1"/>
      <c r="H140" s="8">
        <v>3</v>
      </c>
      <c r="I140" s="1" t="s">
        <v>4452</v>
      </c>
      <c r="J140" s="1"/>
      <c r="K140" s="1" t="s">
        <v>3624</v>
      </c>
      <c r="L140" s="1" t="s">
        <v>4000</v>
      </c>
      <c r="M140" s="8" t="s">
        <v>4197</v>
      </c>
    </row>
    <row r="141" spans="2:13">
      <c r="B141" s="8" t="str">
        <f>VLOOKUP(M141,加盟校情報!$F$3:$K$2001,6,FALSE)</f>
        <v>490077</v>
      </c>
      <c r="C141" s="8">
        <v>139</v>
      </c>
      <c r="D141" s="8" t="s">
        <v>359</v>
      </c>
      <c r="E141" s="1" t="s">
        <v>360</v>
      </c>
      <c r="F141" s="1" t="s">
        <v>361</v>
      </c>
      <c r="G141" s="1"/>
      <c r="H141" s="8">
        <v>4</v>
      </c>
      <c r="I141" s="1" t="s">
        <v>4453</v>
      </c>
      <c r="J141" s="1"/>
      <c r="K141" s="1" t="s">
        <v>3625</v>
      </c>
      <c r="L141" s="1" t="s">
        <v>4015</v>
      </c>
      <c r="M141" s="8" t="s">
        <v>4197</v>
      </c>
    </row>
    <row r="142" spans="2:13">
      <c r="B142" s="8" t="str">
        <f>VLOOKUP(M142,加盟校情報!$F$3:$K$2001,6,FALSE)</f>
        <v>490077</v>
      </c>
      <c r="C142" s="8">
        <v>140</v>
      </c>
      <c r="D142" s="8" t="s">
        <v>364</v>
      </c>
      <c r="E142" s="1" t="s">
        <v>365</v>
      </c>
      <c r="F142" s="1" t="s">
        <v>366</v>
      </c>
      <c r="G142" s="1"/>
      <c r="H142" s="8">
        <v>4</v>
      </c>
      <c r="I142" s="1" t="s">
        <v>4454</v>
      </c>
      <c r="J142" s="1"/>
      <c r="K142" s="1" t="s">
        <v>3626</v>
      </c>
      <c r="L142" s="1" t="s">
        <v>1120</v>
      </c>
      <c r="M142" s="8" t="s">
        <v>4197</v>
      </c>
    </row>
    <row r="143" spans="2:13">
      <c r="B143" s="8" t="str">
        <f>VLOOKUP(M143,加盟校情報!$F$3:$K$2001,6,FALSE)</f>
        <v>490077</v>
      </c>
      <c r="C143" s="8">
        <v>141</v>
      </c>
      <c r="D143" s="8" t="s">
        <v>362</v>
      </c>
      <c r="E143" s="1" t="s">
        <v>363</v>
      </c>
      <c r="F143" s="1" t="s">
        <v>149</v>
      </c>
      <c r="G143" s="1"/>
      <c r="H143" s="8">
        <v>4</v>
      </c>
      <c r="I143" s="1" t="s">
        <v>4455</v>
      </c>
      <c r="J143" s="1"/>
      <c r="K143" s="1" t="s">
        <v>3627</v>
      </c>
      <c r="L143" s="1" t="s">
        <v>2683</v>
      </c>
      <c r="M143" s="8" t="s">
        <v>4197</v>
      </c>
    </row>
    <row r="144" spans="2:13">
      <c r="B144" s="8" t="str">
        <f>VLOOKUP(M144,加盟校情報!$F$3:$K$2001,6,FALSE)</f>
        <v>490077</v>
      </c>
      <c r="C144" s="8">
        <v>142</v>
      </c>
      <c r="D144" s="8" t="s">
        <v>1146</v>
      </c>
      <c r="E144" s="1" t="s">
        <v>1147</v>
      </c>
      <c r="F144" s="1" t="s">
        <v>492</v>
      </c>
      <c r="G144" s="1"/>
      <c r="H144" s="8">
        <v>3</v>
      </c>
      <c r="I144" s="1" t="s">
        <v>4456</v>
      </c>
      <c r="J144" s="1"/>
      <c r="K144" s="1" t="s">
        <v>3628</v>
      </c>
      <c r="L144" s="1" t="s">
        <v>2634</v>
      </c>
      <c r="M144" s="8" t="s">
        <v>4197</v>
      </c>
    </row>
    <row r="145" spans="2:13">
      <c r="B145" s="8" t="str">
        <f>VLOOKUP(M145,加盟校情報!$F$3:$K$2001,6,FALSE)</f>
        <v>490077</v>
      </c>
      <c r="C145" s="8">
        <v>143</v>
      </c>
      <c r="D145" s="8" t="s">
        <v>356</v>
      </c>
      <c r="E145" s="1" t="s">
        <v>357</v>
      </c>
      <c r="F145" s="1" t="s">
        <v>358</v>
      </c>
      <c r="G145" s="1"/>
      <c r="H145" s="8">
        <v>6</v>
      </c>
      <c r="I145" s="1" t="s">
        <v>4457</v>
      </c>
      <c r="J145" s="1"/>
      <c r="K145" s="1" t="s">
        <v>3629</v>
      </c>
      <c r="L145" s="1" t="s">
        <v>4016</v>
      </c>
      <c r="M145" s="8" t="s">
        <v>4197</v>
      </c>
    </row>
    <row r="146" spans="2:13">
      <c r="B146" s="8" t="str">
        <f>VLOOKUP(M146,加盟校情報!$F$3:$K$2001,6,FALSE)</f>
        <v>490077</v>
      </c>
      <c r="C146" s="8">
        <v>144</v>
      </c>
      <c r="D146" s="8" t="s">
        <v>966</v>
      </c>
      <c r="E146" s="1" t="s">
        <v>967</v>
      </c>
      <c r="F146" s="1" t="s">
        <v>968</v>
      </c>
      <c r="G146" s="1"/>
      <c r="H146" s="8">
        <v>3</v>
      </c>
      <c r="I146" s="1" t="s">
        <v>4458</v>
      </c>
      <c r="J146" s="1"/>
      <c r="K146" s="1" t="s">
        <v>2694</v>
      </c>
      <c r="L146" s="1" t="s">
        <v>2753</v>
      </c>
      <c r="M146" s="8" t="s">
        <v>4197</v>
      </c>
    </row>
    <row r="147" spans="2:13">
      <c r="B147" s="8" t="str">
        <f>VLOOKUP(M147,加盟校情報!$F$3:$K$2001,6,FALSE)</f>
        <v>490077</v>
      </c>
      <c r="C147" s="8">
        <v>145</v>
      </c>
      <c r="D147" s="8" t="s">
        <v>2140</v>
      </c>
      <c r="E147" s="1" t="s">
        <v>2141</v>
      </c>
      <c r="F147" s="1" t="s">
        <v>2415</v>
      </c>
      <c r="G147" s="1"/>
      <c r="H147" s="8">
        <v>2</v>
      </c>
      <c r="I147" s="1" t="s">
        <v>4459</v>
      </c>
      <c r="J147" s="1"/>
      <c r="K147" s="1" t="s">
        <v>3630</v>
      </c>
      <c r="L147" s="1" t="s">
        <v>4017</v>
      </c>
      <c r="M147" s="8" t="s">
        <v>4197</v>
      </c>
    </row>
    <row r="148" spans="2:13">
      <c r="B148" s="8" t="str">
        <f>VLOOKUP(M148,加盟校情報!$F$3:$K$2001,6,FALSE)</f>
        <v>490077</v>
      </c>
      <c r="C148" s="8">
        <v>146</v>
      </c>
      <c r="D148" s="8" t="s">
        <v>2845</v>
      </c>
      <c r="E148" s="1" t="s">
        <v>3110</v>
      </c>
      <c r="F148" s="1" t="s">
        <v>2246</v>
      </c>
      <c r="G148" s="1"/>
      <c r="H148" s="8">
        <v>2</v>
      </c>
      <c r="I148" s="1" t="s">
        <v>4460</v>
      </c>
      <c r="J148" s="1"/>
      <c r="K148" s="1" t="s">
        <v>3631</v>
      </c>
      <c r="L148" s="1" t="s">
        <v>2458</v>
      </c>
      <c r="M148" s="8" t="s">
        <v>4197</v>
      </c>
    </row>
    <row r="149" spans="2:13">
      <c r="B149" s="8" t="str">
        <f>VLOOKUP(M149,加盟校情報!$F$3:$K$2001,6,FALSE)</f>
        <v>490077</v>
      </c>
      <c r="C149" s="8">
        <v>147</v>
      </c>
      <c r="D149" s="8" t="s">
        <v>1976</v>
      </c>
      <c r="E149" s="1" t="s">
        <v>1977</v>
      </c>
      <c r="F149" s="1" t="s">
        <v>2355</v>
      </c>
      <c r="G149" s="1"/>
      <c r="H149" s="8">
        <v>2</v>
      </c>
      <c r="I149" s="1" t="s">
        <v>4461</v>
      </c>
      <c r="J149" s="1"/>
      <c r="K149" s="1" t="s">
        <v>1131</v>
      </c>
      <c r="L149" s="1" t="s">
        <v>1561</v>
      </c>
      <c r="M149" s="8" t="s">
        <v>4197</v>
      </c>
    </row>
    <row r="150" spans="2:13">
      <c r="B150" s="8" t="str">
        <f>VLOOKUP(M150,加盟校情報!$F$3:$K$2001,6,FALSE)</f>
        <v>490077</v>
      </c>
      <c r="C150" s="8">
        <v>148</v>
      </c>
      <c r="D150" s="8" t="s">
        <v>2846</v>
      </c>
      <c r="E150" s="1" t="s">
        <v>3111</v>
      </c>
      <c r="F150" s="1" t="s">
        <v>3383</v>
      </c>
      <c r="G150" s="1"/>
      <c r="H150" s="8">
        <v>2</v>
      </c>
      <c r="I150" s="1" t="s">
        <v>4462</v>
      </c>
      <c r="J150" s="1"/>
      <c r="K150" s="1" t="s">
        <v>3632</v>
      </c>
      <c r="L150" s="1" t="s">
        <v>2696</v>
      </c>
      <c r="M150" s="8" t="s">
        <v>4197</v>
      </c>
    </row>
    <row r="151" spans="2:13">
      <c r="B151" s="8" t="str">
        <f>VLOOKUP(M151,加盟校情報!$F$3:$K$2001,6,FALSE)</f>
        <v>490077</v>
      </c>
      <c r="C151" s="8">
        <v>149</v>
      </c>
      <c r="D151" s="8" t="s">
        <v>1841</v>
      </c>
      <c r="E151" s="1" t="s">
        <v>1842</v>
      </c>
      <c r="F151" s="1" t="s">
        <v>879</v>
      </c>
      <c r="G151" s="1"/>
      <c r="H151" s="8">
        <v>3</v>
      </c>
      <c r="I151" s="1" t="s">
        <v>4463</v>
      </c>
      <c r="J151" s="1"/>
      <c r="K151" s="1" t="s">
        <v>2748</v>
      </c>
      <c r="L151" s="1" t="s">
        <v>2749</v>
      </c>
      <c r="M151" s="8" t="s">
        <v>4197</v>
      </c>
    </row>
    <row r="152" spans="2:13">
      <c r="B152" s="8" t="str">
        <f>VLOOKUP(M152,加盟校情報!$F$3:$K$2001,6,FALSE)</f>
        <v>490077</v>
      </c>
      <c r="C152" s="8">
        <v>150</v>
      </c>
      <c r="D152" s="8" t="s">
        <v>2847</v>
      </c>
      <c r="E152" s="1" t="s">
        <v>3112</v>
      </c>
      <c r="F152" s="1" t="s">
        <v>3384</v>
      </c>
      <c r="G152" s="1"/>
      <c r="H152" s="8">
        <v>1</v>
      </c>
      <c r="I152" s="1" t="s">
        <v>4464</v>
      </c>
      <c r="J152" s="1"/>
      <c r="K152" s="1" t="s">
        <v>3633</v>
      </c>
      <c r="L152" s="1" t="s">
        <v>4018</v>
      </c>
      <c r="M152" s="8" t="s">
        <v>4197</v>
      </c>
    </row>
    <row r="153" spans="2:13">
      <c r="B153" s="8" t="str">
        <f>VLOOKUP(M153,加盟校情報!$F$3:$K$2001,6,FALSE)</f>
        <v>490077</v>
      </c>
      <c r="C153" s="8">
        <v>151</v>
      </c>
      <c r="D153" s="8" t="s">
        <v>367</v>
      </c>
      <c r="E153" s="1" t="s">
        <v>368</v>
      </c>
      <c r="F153" s="1" t="s">
        <v>106</v>
      </c>
      <c r="G153" s="1"/>
      <c r="H153" s="8">
        <v>4</v>
      </c>
      <c r="I153" s="1" t="s">
        <v>4465</v>
      </c>
      <c r="J153" s="1"/>
      <c r="K153" s="1" t="s">
        <v>3634</v>
      </c>
      <c r="L153" s="1" t="s">
        <v>2477</v>
      </c>
      <c r="M153" s="8" t="s">
        <v>4197</v>
      </c>
    </row>
    <row r="154" spans="2:13">
      <c r="B154" s="8" t="str">
        <f>VLOOKUP(M154,加盟校情報!$F$3:$K$2001,6,FALSE)</f>
        <v>490077</v>
      </c>
      <c r="C154" s="8">
        <v>152</v>
      </c>
      <c r="D154" s="8" t="s">
        <v>343</v>
      </c>
      <c r="E154" s="1" t="s">
        <v>344</v>
      </c>
      <c r="F154" s="1" t="s">
        <v>184</v>
      </c>
      <c r="G154" s="1"/>
      <c r="H154" s="8">
        <v>4</v>
      </c>
      <c r="I154" s="1" t="s">
        <v>4466</v>
      </c>
      <c r="J154" s="1"/>
      <c r="K154" s="1" t="s">
        <v>3635</v>
      </c>
      <c r="L154" s="1" t="s">
        <v>2605</v>
      </c>
      <c r="M154" s="8" t="s">
        <v>4197</v>
      </c>
    </row>
    <row r="155" spans="2:13">
      <c r="B155" s="8" t="str">
        <f>VLOOKUP(M155,加盟校情報!$F$3:$K$2001,6,FALSE)</f>
        <v>490077</v>
      </c>
      <c r="C155" s="8">
        <v>153</v>
      </c>
      <c r="D155" s="8" t="s">
        <v>1150</v>
      </c>
      <c r="E155" s="1" t="s">
        <v>1151</v>
      </c>
      <c r="F155" s="1" t="s">
        <v>971</v>
      </c>
      <c r="G155" s="1"/>
      <c r="H155" s="8">
        <v>3</v>
      </c>
      <c r="I155" s="1" t="s">
        <v>4467</v>
      </c>
      <c r="J155" s="1"/>
      <c r="K155" s="1" t="s">
        <v>3636</v>
      </c>
      <c r="L155" s="1" t="s">
        <v>4019</v>
      </c>
      <c r="M155" s="8" t="s">
        <v>4197</v>
      </c>
    </row>
    <row r="156" spans="2:13">
      <c r="B156" s="8" t="str">
        <f>VLOOKUP(M156,加盟校情報!$F$3:$K$2001,6,FALSE)</f>
        <v>490077</v>
      </c>
      <c r="C156" s="8">
        <v>154</v>
      </c>
      <c r="D156" s="8" t="s">
        <v>1724</v>
      </c>
      <c r="E156" s="1" t="s">
        <v>1725</v>
      </c>
      <c r="F156" s="1" t="s">
        <v>2253</v>
      </c>
      <c r="G156" s="1"/>
      <c r="H156" s="8">
        <v>3</v>
      </c>
      <c r="I156" s="1" t="s">
        <v>4468</v>
      </c>
      <c r="J156" s="1"/>
      <c r="K156" s="1" t="s">
        <v>3637</v>
      </c>
      <c r="L156" s="1" t="s">
        <v>2776</v>
      </c>
      <c r="M156" s="8" t="s">
        <v>4197</v>
      </c>
    </row>
    <row r="157" spans="2:13">
      <c r="B157" s="8" t="str">
        <f>VLOOKUP(M157,加盟校情報!$F$3:$K$2001,6,FALSE)</f>
        <v>490077</v>
      </c>
      <c r="C157" s="8">
        <v>155</v>
      </c>
      <c r="D157" s="8" t="s">
        <v>1148</v>
      </c>
      <c r="E157" s="1" t="s">
        <v>3113</v>
      </c>
      <c r="F157" s="1" t="s">
        <v>1149</v>
      </c>
      <c r="G157" s="1"/>
      <c r="H157" s="8">
        <v>3</v>
      </c>
      <c r="I157" s="1" t="s">
        <v>4469</v>
      </c>
      <c r="J157" s="1"/>
      <c r="K157" s="1" t="s">
        <v>2508</v>
      </c>
      <c r="L157" s="1" t="s">
        <v>4020</v>
      </c>
      <c r="M157" s="8" t="s">
        <v>4197</v>
      </c>
    </row>
    <row r="158" spans="2:13">
      <c r="B158" s="8" t="str">
        <f>VLOOKUP(M158,加盟校情報!$F$3:$K$2001,6,FALSE)</f>
        <v>490077</v>
      </c>
      <c r="C158" s="8">
        <v>156</v>
      </c>
      <c r="D158" s="8" t="s">
        <v>1978</v>
      </c>
      <c r="E158" s="1" t="s">
        <v>1979</v>
      </c>
      <c r="F158" s="1" t="s">
        <v>2356</v>
      </c>
      <c r="G158" s="1"/>
      <c r="H158" s="8">
        <v>2</v>
      </c>
      <c r="I158" s="1" t="s">
        <v>4470</v>
      </c>
      <c r="J158" s="1"/>
      <c r="K158" s="1" t="s">
        <v>3638</v>
      </c>
      <c r="L158" s="1" t="s">
        <v>2681</v>
      </c>
      <c r="M158" s="8" t="s">
        <v>4197</v>
      </c>
    </row>
    <row r="159" spans="2:13">
      <c r="B159" s="8" t="str">
        <f>VLOOKUP(M159,加盟校情報!$F$3:$K$2001,6,FALSE)</f>
        <v>490077</v>
      </c>
      <c r="C159" s="8">
        <v>157</v>
      </c>
      <c r="D159" s="8" t="s">
        <v>2138</v>
      </c>
      <c r="E159" s="1" t="s">
        <v>2139</v>
      </c>
      <c r="F159" s="1" t="s">
        <v>2414</v>
      </c>
      <c r="G159" s="1"/>
      <c r="H159" s="8">
        <v>2</v>
      </c>
      <c r="I159" s="1" t="s">
        <v>4471</v>
      </c>
      <c r="J159" s="1"/>
      <c r="K159" s="1" t="s">
        <v>3639</v>
      </c>
      <c r="L159" s="1" t="s">
        <v>4021</v>
      </c>
      <c r="M159" s="8" t="s">
        <v>4197</v>
      </c>
    </row>
    <row r="160" spans="2:13">
      <c r="B160" s="8" t="str">
        <f>VLOOKUP(M160,加盟校情報!$F$3:$K$2001,6,FALSE)</f>
        <v>490077</v>
      </c>
      <c r="C160" s="8">
        <v>158</v>
      </c>
      <c r="D160" s="8" t="s">
        <v>2848</v>
      </c>
      <c r="E160" s="1" t="s">
        <v>3114</v>
      </c>
      <c r="F160" s="1" t="s">
        <v>3385</v>
      </c>
      <c r="G160" s="1"/>
      <c r="H160" s="8">
        <v>2</v>
      </c>
      <c r="I160" s="1" t="s">
        <v>4472</v>
      </c>
      <c r="J160" s="1"/>
      <c r="K160" s="1" t="s">
        <v>3640</v>
      </c>
      <c r="L160" s="1" t="s">
        <v>2721</v>
      </c>
      <c r="M160" s="8" t="s">
        <v>4197</v>
      </c>
    </row>
    <row r="161" spans="2:13">
      <c r="B161" s="8" t="str">
        <f>VLOOKUP(M161,加盟校情報!$F$3:$K$2001,6,FALSE)</f>
        <v>490077</v>
      </c>
      <c r="C161" s="8">
        <v>159</v>
      </c>
      <c r="D161" s="8" t="s">
        <v>1974</v>
      </c>
      <c r="E161" s="1" t="s">
        <v>1975</v>
      </c>
      <c r="F161" s="1" t="s">
        <v>2354</v>
      </c>
      <c r="G161" s="1"/>
      <c r="H161" s="8">
        <v>2</v>
      </c>
      <c r="I161" s="1" t="s">
        <v>4473</v>
      </c>
      <c r="J161" s="1"/>
      <c r="K161" s="1" t="s">
        <v>2561</v>
      </c>
      <c r="L161" s="1" t="s">
        <v>4022</v>
      </c>
      <c r="M161" s="8" t="s">
        <v>4197</v>
      </c>
    </row>
    <row r="162" spans="2:13">
      <c r="B162" s="8" t="str">
        <f>VLOOKUP(M162,加盟校情報!$F$3:$K$2001,6,FALSE)</f>
        <v>492283</v>
      </c>
      <c r="C162" s="8">
        <v>160</v>
      </c>
      <c r="D162" s="8" t="s">
        <v>432</v>
      </c>
      <c r="E162" s="1" t="s">
        <v>433</v>
      </c>
      <c r="F162" s="1" t="s">
        <v>434</v>
      </c>
      <c r="G162" s="1"/>
      <c r="H162" s="49" t="s">
        <v>3538</v>
      </c>
      <c r="I162" s="1" t="s">
        <v>4474</v>
      </c>
      <c r="J162" s="1"/>
      <c r="K162" s="1" t="s">
        <v>3641</v>
      </c>
      <c r="L162" s="1" t="s">
        <v>1127</v>
      </c>
      <c r="M162" s="8" t="s">
        <v>4198</v>
      </c>
    </row>
    <row r="163" spans="2:13">
      <c r="B163" s="8" t="str">
        <f>VLOOKUP(M163,加盟校情報!$F$3:$K$2001,6,FALSE)</f>
        <v>492283</v>
      </c>
      <c r="C163" s="8">
        <v>161</v>
      </c>
      <c r="D163" s="8" t="s">
        <v>420</v>
      </c>
      <c r="E163" s="1" t="s">
        <v>421</v>
      </c>
      <c r="F163" s="1" t="s">
        <v>422</v>
      </c>
      <c r="G163" s="1"/>
      <c r="H163" s="8">
        <v>4</v>
      </c>
      <c r="I163" s="1" t="s">
        <v>4475</v>
      </c>
      <c r="J163" s="1"/>
      <c r="K163" s="1" t="s">
        <v>3642</v>
      </c>
      <c r="L163" s="1" t="s">
        <v>678</v>
      </c>
      <c r="M163" s="8" t="s">
        <v>4198</v>
      </c>
    </row>
    <row r="164" spans="2:13">
      <c r="B164" s="8" t="str">
        <f>VLOOKUP(M164,加盟校情報!$F$3:$K$2001,6,FALSE)</f>
        <v>492283</v>
      </c>
      <c r="C164" s="8">
        <v>162</v>
      </c>
      <c r="D164" s="8" t="s">
        <v>435</v>
      </c>
      <c r="E164" s="1" t="s">
        <v>436</v>
      </c>
      <c r="F164" s="1" t="s">
        <v>437</v>
      </c>
      <c r="G164" s="1"/>
      <c r="H164" s="8">
        <v>4</v>
      </c>
      <c r="I164" s="1" t="s">
        <v>4476</v>
      </c>
      <c r="J164" s="1"/>
      <c r="K164" s="1" t="s">
        <v>3643</v>
      </c>
      <c r="L164" s="1" t="s">
        <v>2518</v>
      </c>
      <c r="M164" s="8" t="s">
        <v>4198</v>
      </c>
    </row>
    <row r="165" spans="2:13">
      <c r="B165" s="8" t="str">
        <f>VLOOKUP(M165,加盟校情報!$F$3:$K$2001,6,FALSE)</f>
        <v>492283</v>
      </c>
      <c r="C165" s="8">
        <v>163</v>
      </c>
      <c r="D165" s="8" t="s">
        <v>441</v>
      </c>
      <c r="E165" s="1" t="s">
        <v>442</v>
      </c>
      <c r="F165" s="1" t="s">
        <v>330</v>
      </c>
      <c r="G165" s="1"/>
      <c r="H165" s="8">
        <v>4</v>
      </c>
      <c r="I165" s="1" t="s">
        <v>4477</v>
      </c>
      <c r="J165" s="1"/>
      <c r="K165" s="1" t="s">
        <v>3644</v>
      </c>
      <c r="L165" s="1" t="s">
        <v>696</v>
      </c>
      <c r="M165" s="8" t="s">
        <v>4198</v>
      </c>
    </row>
    <row r="166" spans="2:13">
      <c r="B166" s="8" t="str">
        <f>VLOOKUP(M166,加盟校情報!$F$3:$K$2001,6,FALSE)</f>
        <v>492283</v>
      </c>
      <c r="C166" s="8">
        <v>164</v>
      </c>
      <c r="D166" s="8" t="s">
        <v>408</v>
      </c>
      <c r="E166" s="1" t="s">
        <v>409</v>
      </c>
      <c r="F166" s="1" t="s">
        <v>410</v>
      </c>
      <c r="G166" s="1"/>
      <c r="H166" s="8">
        <v>4</v>
      </c>
      <c r="I166" s="1" t="s">
        <v>4478</v>
      </c>
      <c r="J166" s="1"/>
      <c r="K166" s="1" t="s">
        <v>2513</v>
      </c>
      <c r="L166" s="1" t="s">
        <v>4023</v>
      </c>
      <c r="M166" s="8" t="s">
        <v>4198</v>
      </c>
    </row>
    <row r="167" spans="2:13">
      <c r="B167" s="8" t="str">
        <f>VLOOKUP(M167,加盟校情報!$F$3:$K$2001,6,FALSE)</f>
        <v>492283</v>
      </c>
      <c r="C167" s="8">
        <v>165</v>
      </c>
      <c r="D167" s="8" t="s">
        <v>474</v>
      </c>
      <c r="E167" s="1" t="s">
        <v>475</v>
      </c>
      <c r="F167" s="1" t="s">
        <v>476</v>
      </c>
      <c r="G167" s="1"/>
      <c r="H167" s="8">
        <v>4</v>
      </c>
      <c r="I167" s="1" t="s">
        <v>4479</v>
      </c>
      <c r="J167" s="1"/>
      <c r="K167" s="1" t="s">
        <v>2686</v>
      </c>
      <c r="L167" s="1" t="s">
        <v>2682</v>
      </c>
      <c r="M167" s="8" t="s">
        <v>4198</v>
      </c>
    </row>
    <row r="168" spans="2:13">
      <c r="B168" s="8" t="str">
        <f>VLOOKUP(M168,加盟校情報!$F$3:$K$2001,6,FALSE)</f>
        <v>492283</v>
      </c>
      <c r="C168" s="8">
        <v>166</v>
      </c>
      <c r="D168" s="8" t="s">
        <v>443</v>
      </c>
      <c r="E168" s="1" t="s">
        <v>444</v>
      </c>
      <c r="F168" s="1" t="s">
        <v>445</v>
      </c>
      <c r="G168" s="1"/>
      <c r="H168" s="8">
        <v>4</v>
      </c>
      <c r="I168" s="1" t="s">
        <v>4480</v>
      </c>
      <c r="J168" s="1"/>
      <c r="K168" s="1" t="s">
        <v>3645</v>
      </c>
      <c r="L168" s="1" t="s">
        <v>2735</v>
      </c>
      <c r="M168" s="8" t="s">
        <v>4198</v>
      </c>
    </row>
    <row r="169" spans="2:13">
      <c r="B169" s="8" t="str">
        <f>VLOOKUP(M169,加盟校情報!$F$3:$K$2001,6,FALSE)</f>
        <v>492283</v>
      </c>
      <c r="C169" s="8">
        <v>167</v>
      </c>
      <c r="D169" s="8" t="s">
        <v>450</v>
      </c>
      <c r="E169" s="1" t="s">
        <v>451</v>
      </c>
      <c r="F169" s="1" t="s">
        <v>108</v>
      </c>
      <c r="G169" s="1"/>
      <c r="H169" s="8">
        <v>4</v>
      </c>
      <c r="I169" s="1" t="s">
        <v>4481</v>
      </c>
      <c r="J169" s="1"/>
      <c r="K169" s="1" t="s">
        <v>3646</v>
      </c>
      <c r="L169" s="1" t="s">
        <v>4024</v>
      </c>
      <c r="M169" s="8" t="s">
        <v>4198</v>
      </c>
    </row>
    <row r="170" spans="2:13">
      <c r="B170" s="8" t="str">
        <f>VLOOKUP(M170,加盟校情報!$F$3:$K$2001,6,FALSE)</f>
        <v>492283</v>
      </c>
      <c r="C170" s="8">
        <v>168</v>
      </c>
      <c r="D170" s="8" t="s">
        <v>447</v>
      </c>
      <c r="E170" s="1" t="s">
        <v>448</v>
      </c>
      <c r="F170" s="1" t="s">
        <v>449</v>
      </c>
      <c r="G170" s="1"/>
      <c r="H170" s="8">
        <v>4</v>
      </c>
      <c r="I170" s="1" t="s">
        <v>4482</v>
      </c>
      <c r="J170" s="1"/>
      <c r="K170" s="1" t="s">
        <v>2537</v>
      </c>
      <c r="L170" s="1" t="s">
        <v>2520</v>
      </c>
      <c r="M170" s="8" t="s">
        <v>4198</v>
      </c>
    </row>
    <row r="171" spans="2:13">
      <c r="B171" s="8" t="str">
        <f>VLOOKUP(M171,加盟校情報!$F$3:$K$2001,6,FALSE)</f>
        <v>492283</v>
      </c>
      <c r="C171" s="8">
        <v>169</v>
      </c>
      <c r="D171" s="8" t="s">
        <v>458</v>
      </c>
      <c r="E171" s="1" t="s">
        <v>459</v>
      </c>
      <c r="F171" s="1" t="s">
        <v>460</v>
      </c>
      <c r="G171" s="1"/>
      <c r="H171" s="8">
        <v>4</v>
      </c>
      <c r="I171" s="1" t="s">
        <v>4483</v>
      </c>
      <c r="J171" s="1"/>
      <c r="K171" s="1" t="s">
        <v>2572</v>
      </c>
      <c r="L171" s="1" t="s">
        <v>4025</v>
      </c>
      <c r="M171" s="8" t="s">
        <v>4198</v>
      </c>
    </row>
    <row r="172" spans="2:13">
      <c r="B172" s="8" t="str">
        <f>VLOOKUP(M172,加盟校情報!$F$3:$K$2001,6,FALSE)</f>
        <v>492283</v>
      </c>
      <c r="C172" s="8">
        <v>170</v>
      </c>
      <c r="D172" s="8" t="s">
        <v>455</v>
      </c>
      <c r="E172" s="1" t="s">
        <v>456</v>
      </c>
      <c r="F172" s="1" t="s">
        <v>457</v>
      </c>
      <c r="G172" s="1"/>
      <c r="H172" s="8">
        <v>4</v>
      </c>
      <c r="I172" s="1" t="s">
        <v>4484</v>
      </c>
      <c r="J172" s="1"/>
      <c r="K172" s="1" t="s">
        <v>3647</v>
      </c>
      <c r="L172" s="1" t="s">
        <v>4026</v>
      </c>
      <c r="M172" s="8" t="s">
        <v>4198</v>
      </c>
    </row>
    <row r="173" spans="2:13">
      <c r="B173" s="8" t="str">
        <f>VLOOKUP(M173,加盟校情報!$F$3:$K$2001,6,FALSE)</f>
        <v>492283</v>
      </c>
      <c r="C173" s="8">
        <v>171</v>
      </c>
      <c r="D173" s="8" t="s">
        <v>452</v>
      </c>
      <c r="E173" s="1" t="s">
        <v>453</v>
      </c>
      <c r="F173" s="1" t="s">
        <v>454</v>
      </c>
      <c r="G173" s="1"/>
      <c r="H173" s="8">
        <v>4</v>
      </c>
      <c r="I173" s="1" t="s">
        <v>4485</v>
      </c>
      <c r="J173" s="1"/>
      <c r="K173" s="1" t="s">
        <v>2754</v>
      </c>
      <c r="L173" s="1" t="s">
        <v>4027</v>
      </c>
      <c r="M173" s="8" t="s">
        <v>4198</v>
      </c>
    </row>
    <row r="174" spans="2:13">
      <c r="B174" s="8" t="str">
        <f>VLOOKUP(M174,加盟校情報!$F$3:$K$2001,6,FALSE)</f>
        <v>492283</v>
      </c>
      <c r="C174" s="8">
        <v>172</v>
      </c>
      <c r="D174" s="8" t="s">
        <v>466</v>
      </c>
      <c r="E174" s="1" t="s">
        <v>467</v>
      </c>
      <c r="F174" s="1" t="s">
        <v>468</v>
      </c>
      <c r="G174" s="1"/>
      <c r="H174" s="8">
        <v>4</v>
      </c>
      <c r="I174" s="1" t="s">
        <v>4486</v>
      </c>
      <c r="J174" s="1"/>
      <c r="K174" s="1" t="s">
        <v>1114</v>
      </c>
      <c r="L174" s="1" t="s">
        <v>4028</v>
      </c>
      <c r="M174" s="8" t="s">
        <v>4198</v>
      </c>
    </row>
    <row r="175" spans="2:13">
      <c r="B175" s="8" t="str">
        <f>VLOOKUP(M175,加盟校情報!$F$3:$K$2001,6,FALSE)</f>
        <v>492283</v>
      </c>
      <c r="C175" s="8">
        <v>173</v>
      </c>
      <c r="D175" s="8" t="s">
        <v>417</v>
      </c>
      <c r="E175" s="1" t="s">
        <v>418</v>
      </c>
      <c r="F175" s="1" t="s">
        <v>419</v>
      </c>
      <c r="G175" s="1"/>
      <c r="H175" s="8">
        <v>4</v>
      </c>
      <c r="I175" s="1" t="s">
        <v>4487</v>
      </c>
      <c r="J175" s="1"/>
      <c r="K175" s="1" t="s">
        <v>2746</v>
      </c>
      <c r="L175" s="1" t="s">
        <v>4029</v>
      </c>
      <c r="M175" s="8" t="s">
        <v>4198</v>
      </c>
    </row>
    <row r="176" spans="2:13">
      <c r="B176" s="8" t="str">
        <f>VLOOKUP(M176,加盟校情報!$F$3:$K$2001,6,FALSE)</f>
        <v>492283</v>
      </c>
      <c r="C176" s="8">
        <v>174</v>
      </c>
      <c r="D176" s="8" t="s">
        <v>463</v>
      </c>
      <c r="E176" s="1" t="s">
        <v>464</v>
      </c>
      <c r="F176" s="1" t="s">
        <v>465</v>
      </c>
      <c r="G176" s="1"/>
      <c r="H176" s="8">
        <v>4</v>
      </c>
      <c r="I176" s="1" t="s">
        <v>4488</v>
      </c>
      <c r="J176" s="1"/>
      <c r="K176" s="1" t="s">
        <v>3618</v>
      </c>
      <c r="L176" s="1" t="s">
        <v>2781</v>
      </c>
      <c r="M176" s="8" t="s">
        <v>4198</v>
      </c>
    </row>
    <row r="177" spans="2:13">
      <c r="B177" s="8" t="str">
        <f>VLOOKUP(M177,加盟校情報!$F$3:$K$2001,6,FALSE)</f>
        <v>492283</v>
      </c>
      <c r="C177" s="8">
        <v>175</v>
      </c>
      <c r="D177" s="8" t="s">
        <v>414</v>
      </c>
      <c r="E177" s="1" t="s">
        <v>415</v>
      </c>
      <c r="F177" s="1" t="s">
        <v>416</v>
      </c>
      <c r="G177" s="1"/>
      <c r="H177" s="8">
        <v>4</v>
      </c>
      <c r="I177" s="1" t="s">
        <v>4489</v>
      </c>
      <c r="J177" s="1"/>
      <c r="K177" s="1" t="s">
        <v>3648</v>
      </c>
      <c r="L177" s="1" t="s">
        <v>2682</v>
      </c>
      <c r="M177" s="8" t="s">
        <v>4198</v>
      </c>
    </row>
    <row r="178" spans="2:13">
      <c r="B178" s="8" t="str">
        <f>VLOOKUP(M178,加盟校情報!$F$3:$K$2001,6,FALSE)</f>
        <v>492283</v>
      </c>
      <c r="C178" s="8">
        <v>176</v>
      </c>
      <c r="D178" s="8" t="s">
        <v>487</v>
      </c>
      <c r="E178" s="1" t="s">
        <v>488</v>
      </c>
      <c r="F178" s="1" t="s">
        <v>489</v>
      </c>
      <c r="G178" s="1"/>
      <c r="H178" s="8">
        <v>3</v>
      </c>
      <c r="I178" s="1" t="s">
        <v>4490</v>
      </c>
      <c r="J178" s="1"/>
      <c r="K178" s="1" t="s">
        <v>3649</v>
      </c>
      <c r="L178" s="1" t="s">
        <v>672</v>
      </c>
      <c r="M178" s="8" t="s">
        <v>4198</v>
      </c>
    </row>
    <row r="179" spans="2:13">
      <c r="B179" s="8" t="str">
        <f>VLOOKUP(M179,加盟校情報!$F$3:$K$2001,6,FALSE)</f>
        <v>492283</v>
      </c>
      <c r="C179" s="8">
        <v>177</v>
      </c>
      <c r="D179" s="8" t="s">
        <v>1066</v>
      </c>
      <c r="E179" s="1" t="s">
        <v>1067</v>
      </c>
      <c r="F179" s="1" t="s">
        <v>1068</v>
      </c>
      <c r="G179" s="1"/>
      <c r="H179" s="8">
        <v>3</v>
      </c>
      <c r="I179" s="1" t="s">
        <v>4491</v>
      </c>
      <c r="J179" s="1"/>
      <c r="K179" s="1" t="s">
        <v>3650</v>
      </c>
      <c r="L179" s="1" t="s">
        <v>2469</v>
      </c>
      <c r="M179" s="8" t="s">
        <v>4198</v>
      </c>
    </row>
    <row r="180" spans="2:13">
      <c r="B180" s="8" t="str">
        <f>VLOOKUP(M180,加盟校情報!$F$3:$K$2001,6,FALSE)</f>
        <v>492283</v>
      </c>
      <c r="C180" s="8">
        <v>178</v>
      </c>
      <c r="D180" s="8" t="s">
        <v>1064</v>
      </c>
      <c r="E180" s="1" t="s">
        <v>1065</v>
      </c>
      <c r="F180" s="1" t="s">
        <v>971</v>
      </c>
      <c r="G180" s="1"/>
      <c r="H180" s="8">
        <v>3</v>
      </c>
      <c r="I180" s="1" t="s">
        <v>4492</v>
      </c>
      <c r="J180" s="1"/>
      <c r="K180" s="1" t="s">
        <v>3651</v>
      </c>
      <c r="L180" s="1" t="s">
        <v>674</v>
      </c>
      <c r="M180" s="8" t="s">
        <v>4198</v>
      </c>
    </row>
    <row r="181" spans="2:13">
      <c r="B181" s="8" t="str">
        <f>VLOOKUP(M181,加盟校情報!$F$3:$K$2001,6,FALSE)</f>
        <v>492283</v>
      </c>
      <c r="C181" s="8">
        <v>179</v>
      </c>
      <c r="D181" s="8" t="s">
        <v>490</v>
      </c>
      <c r="E181" s="1" t="s">
        <v>491</v>
      </c>
      <c r="F181" s="1" t="s">
        <v>492</v>
      </c>
      <c r="G181" s="1"/>
      <c r="H181" s="8">
        <v>3</v>
      </c>
      <c r="I181" s="1" t="s">
        <v>4493</v>
      </c>
      <c r="J181" s="1"/>
      <c r="K181" s="1" t="s">
        <v>3652</v>
      </c>
      <c r="L181" s="1" t="s">
        <v>2768</v>
      </c>
      <c r="M181" s="8" t="s">
        <v>4198</v>
      </c>
    </row>
    <row r="182" spans="2:13">
      <c r="B182" s="8" t="str">
        <f>VLOOKUP(M182,加盟校情報!$F$3:$K$2001,6,FALSE)</f>
        <v>492283</v>
      </c>
      <c r="C182" s="8">
        <v>180</v>
      </c>
      <c r="D182" s="8" t="s">
        <v>1075</v>
      </c>
      <c r="E182" s="1" t="s">
        <v>1076</v>
      </c>
      <c r="F182" s="1" t="s">
        <v>1077</v>
      </c>
      <c r="G182" s="1"/>
      <c r="H182" s="8">
        <v>3</v>
      </c>
      <c r="I182" s="1" t="s">
        <v>4494</v>
      </c>
      <c r="J182" s="1"/>
      <c r="K182" s="1" t="s">
        <v>2754</v>
      </c>
      <c r="L182" s="1" t="s">
        <v>4013</v>
      </c>
      <c r="M182" s="8" t="s">
        <v>4198</v>
      </c>
    </row>
    <row r="183" spans="2:13">
      <c r="B183" s="8" t="str">
        <f>VLOOKUP(M183,加盟校情報!$F$3:$K$2001,6,FALSE)</f>
        <v>492283</v>
      </c>
      <c r="C183" s="8">
        <v>181</v>
      </c>
      <c r="D183" s="8" t="s">
        <v>496</v>
      </c>
      <c r="E183" s="1" t="s">
        <v>497</v>
      </c>
      <c r="F183" s="1" t="s">
        <v>498</v>
      </c>
      <c r="G183" s="1"/>
      <c r="H183" s="8">
        <v>3</v>
      </c>
      <c r="I183" s="1" t="s">
        <v>4495</v>
      </c>
      <c r="J183" s="1"/>
      <c r="K183" s="1" t="s">
        <v>3653</v>
      </c>
      <c r="L183" s="1" t="s">
        <v>2469</v>
      </c>
      <c r="M183" s="8" t="s">
        <v>4198</v>
      </c>
    </row>
    <row r="184" spans="2:13">
      <c r="B184" s="8" t="str">
        <f>VLOOKUP(M184,加盟校情報!$F$3:$K$2001,6,FALSE)</f>
        <v>492283</v>
      </c>
      <c r="C184" s="8">
        <v>182</v>
      </c>
      <c r="D184" s="8" t="s">
        <v>508</v>
      </c>
      <c r="E184" s="1" t="s">
        <v>509</v>
      </c>
      <c r="F184" s="1" t="s">
        <v>510</v>
      </c>
      <c r="G184" s="1"/>
      <c r="H184" s="8">
        <v>3</v>
      </c>
      <c r="I184" s="1" t="s">
        <v>4496</v>
      </c>
      <c r="J184" s="1"/>
      <c r="K184" s="1" t="s">
        <v>690</v>
      </c>
      <c r="L184" s="1" t="s">
        <v>3986</v>
      </c>
      <c r="M184" s="8" t="s">
        <v>4198</v>
      </c>
    </row>
    <row r="185" spans="2:13">
      <c r="B185" s="8" t="str">
        <f>VLOOKUP(M185,加盟校情報!$F$3:$K$2001,6,FALSE)</f>
        <v>492283</v>
      </c>
      <c r="C185" s="8">
        <v>183</v>
      </c>
      <c r="D185" s="8" t="s">
        <v>2036</v>
      </c>
      <c r="E185" s="1" t="s">
        <v>2037</v>
      </c>
      <c r="F185" s="1" t="s">
        <v>2373</v>
      </c>
      <c r="G185" s="1"/>
      <c r="H185" s="8">
        <v>2</v>
      </c>
      <c r="I185" s="1" t="s">
        <v>4497</v>
      </c>
      <c r="J185" s="1"/>
      <c r="K185" s="1" t="s">
        <v>3654</v>
      </c>
      <c r="L185" s="1" t="s">
        <v>4030</v>
      </c>
      <c r="M185" s="8" t="s">
        <v>4198</v>
      </c>
    </row>
    <row r="186" spans="2:13">
      <c r="B186" s="8" t="str">
        <f>VLOOKUP(M186,加盟校情報!$F$3:$K$2001,6,FALSE)</f>
        <v>492283</v>
      </c>
      <c r="C186" s="8">
        <v>184</v>
      </c>
      <c r="D186" s="8" t="s">
        <v>1696</v>
      </c>
      <c r="E186" s="1" t="s">
        <v>1697</v>
      </c>
      <c r="F186" s="1" t="s">
        <v>499</v>
      </c>
      <c r="G186" s="1"/>
      <c r="H186" s="8">
        <v>3</v>
      </c>
      <c r="I186" s="1" t="s">
        <v>4498</v>
      </c>
      <c r="J186" s="1"/>
      <c r="K186" s="1" t="s">
        <v>3655</v>
      </c>
      <c r="L186" s="1" t="s">
        <v>4031</v>
      </c>
      <c r="M186" s="8" t="s">
        <v>4198</v>
      </c>
    </row>
    <row r="187" spans="2:13">
      <c r="B187" s="8" t="str">
        <f>VLOOKUP(M187,加盟校情報!$F$3:$K$2001,6,FALSE)</f>
        <v>492283</v>
      </c>
      <c r="C187" s="8">
        <v>185</v>
      </c>
      <c r="D187" s="8" t="s">
        <v>1078</v>
      </c>
      <c r="E187" s="1" t="s">
        <v>1079</v>
      </c>
      <c r="F187" s="1" t="s">
        <v>1080</v>
      </c>
      <c r="G187" s="1"/>
      <c r="H187" s="8">
        <v>3</v>
      </c>
      <c r="I187" s="1" t="s">
        <v>4499</v>
      </c>
      <c r="J187" s="1"/>
      <c r="K187" s="1" t="s">
        <v>2447</v>
      </c>
      <c r="L187" s="1" t="s">
        <v>1665</v>
      </c>
      <c r="M187" s="8" t="s">
        <v>4198</v>
      </c>
    </row>
    <row r="188" spans="2:13">
      <c r="B188" s="8" t="str">
        <f>VLOOKUP(M188,加盟校情報!$F$3:$K$2001,6,FALSE)</f>
        <v>492283</v>
      </c>
      <c r="C188" s="8">
        <v>186</v>
      </c>
      <c r="D188" s="8" t="s">
        <v>1072</v>
      </c>
      <c r="E188" s="1" t="s">
        <v>1073</v>
      </c>
      <c r="F188" s="1" t="s">
        <v>1074</v>
      </c>
      <c r="G188" s="1"/>
      <c r="H188" s="8">
        <v>3</v>
      </c>
      <c r="I188" s="1" t="s">
        <v>4500</v>
      </c>
      <c r="J188" s="1"/>
      <c r="K188" s="1" t="s">
        <v>3656</v>
      </c>
      <c r="L188" s="1" t="s">
        <v>2446</v>
      </c>
      <c r="M188" s="8" t="s">
        <v>4198</v>
      </c>
    </row>
    <row r="189" spans="2:13">
      <c r="B189" s="8" t="str">
        <f>VLOOKUP(M189,加盟校情報!$F$3:$K$2001,6,FALSE)</f>
        <v>492283</v>
      </c>
      <c r="C189" s="8">
        <v>187</v>
      </c>
      <c r="D189" s="8" t="s">
        <v>484</v>
      </c>
      <c r="E189" s="1" t="s">
        <v>485</v>
      </c>
      <c r="F189" s="1" t="s">
        <v>486</v>
      </c>
      <c r="G189" s="1"/>
      <c r="H189" s="8">
        <v>3</v>
      </c>
      <c r="I189" s="1" t="s">
        <v>4501</v>
      </c>
      <c r="J189" s="1"/>
      <c r="K189" s="1" t="s">
        <v>3657</v>
      </c>
      <c r="L189" s="1" t="s">
        <v>3977</v>
      </c>
      <c r="M189" s="8" t="s">
        <v>4198</v>
      </c>
    </row>
    <row r="190" spans="2:13">
      <c r="B190" s="8" t="str">
        <f>VLOOKUP(M190,加盟校情報!$F$3:$K$2001,6,FALSE)</f>
        <v>492283</v>
      </c>
      <c r="C190" s="8">
        <v>188</v>
      </c>
      <c r="D190" s="8" t="s">
        <v>1081</v>
      </c>
      <c r="E190" s="1" t="s">
        <v>1082</v>
      </c>
      <c r="F190" s="1" t="s">
        <v>1083</v>
      </c>
      <c r="G190" s="1"/>
      <c r="H190" s="8">
        <v>3</v>
      </c>
      <c r="I190" s="1" t="s">
        <v>4502</v>
      </c>
      <c r="J190" s="1"/>
      <c r="K190" s="1" t="s">
        <v>3658</v>
      </c>
      <c r="L190" s="1" t="s">
        <v>2533</v>
      </c>
      <c r="M190" s="8" t="s">
        <v>4198</v>
      </c>
    </row>
    <row r="191" spans="2:13">
      <c r="B191" s="8" t="str">
        <f>VLOOKUP(M191,加盟校情報!$F$3:$K$2001,6,FALSE)</f>
        <v>492283</v>
      </c>
      <c r="C191" s="8">
        <v>189</v>
      </c>
      <c r="D191" s="8" t="s">
        <v>1708</v>
      </c>
      <c r="E191" s="1" t="s">
        <v>1709</v>
      </c>
      <c r="F191" s="1" t="s">
        <v>2245</v>
      </c>
      <c r="G191" s="1"/>
      <c r="H191" s="8">
        <v>2</v>
      </c>
      <c r="I191" s="1" t="s">
        <v>4503</v>
      </c>
      <c r="J191" s="1"/>
      <c r="K191" s="1" t="s">
        <v>3659</v>
      </c>
      <c r="L191" s="1" t="s">
        <v>4021</v>
      </c>
      <c r="M191" s="8" t="s">
        <v>4198</v>
      </c>
    </row>
    <row r="192" spans="2:13">
      <c r="B192" s="8" t="str">
        <f>VLOOKUP(M192,加盟校情報!$F$3:$K$2001,6,FALSE)</f>
        <v>492283</v>
      </c>
      <c r="C192" s="8">
        <v>190</v>
      </c>
      <c r="D192" s="8" t="s">
        <v>493</v>
      </c>
      <c r="E192" s="1" t="s">
        <v>494</v>
      </c>
      <c r="F192" s="1" t="s">
        <v>495</v>
      </c>
      <c r="G192" s="1"/>
      <c r="H192" s="8">
        <v>3</v>
      </c>
      <c r="I192" s="1" t="s">
        <v>4504</v>
      </c>
      <c r="J192" s="1"/>
      <c r="K192" s="1" t="s">
        <v>3660</v>
      </c>
      <c r="L192" s="1" t="s">
        <v>2535</v>
      </c>
      <c r="M192" s="8" t="s">
        <v>4198</v>
      </c>
    </row>
    <row r="193" spans="2:13">
      <c r="B193" s="8" t="str">
        <f>VLOOKUP(M193,加盟校情報!$F$3:$K$2001,6,FALSE)</f>
        <v>492283</v>
      </c>
      <c r="C193" s="8">
        <v>191</v>
      </c>
      <c r="D193" s="8" t="s">
        <v>1861</v>
      </c>
      <c r="E193" s="1" t="s">
        <v>1862</v>
      </c>
      <c r="F193" s="1" t="s">
        <v>2309</v>
      </c>
      <c r="G193" s="1"/>
      <c r="H193" s="8">
        <v>2</v>
      </c>
      <c r="I193" s="1" t="s">
        <v>4505</v>
      </c>
      <c r="J193" s="1"/>
      <c r="K193" s="1" t="s">
        <v>2778</v>
      </c>
      <c r="L193" s="1" t="s">
        <v>2617</v>
      </c>
      <c r="M193" s="8" t="s">
        <v>4198</v>
      </c>
    </row>
    <row r="194" spans="2:13">
      <c r="B194" s="8" t="str">
        <f>VLOOKUP(M194,加盟校情報!$F$3:$K$2001,6,FALSE)</f>
        <v>492283</v>
      </c>
      <c r="C194" s="8">
        <v>192</v>
      </c>
      <c r="D194" s="8" t="s">
        <v>2011</v>
      </c>
      <c r="E194" s="1" t="s">
        <v>2012</v>
      </c>
      <c r="F194" s="1" t="s">
        <v>2361</v>
      </c>
      <c r="G194" s="1"/>
      <c r="H194" s="8">
        <v>2</v>
      </c>
      <c r="I194" s="1" t="s">
        <v>4506</v>
      </c>
      <c r="J194" s="1"/>
      <c r="K194" s="1" t="s">
        <v>690</v>
      </c>
      <c r="L194" s="1" t="s">
        <v>2763</v>
      </c>
      <c r="M194" s="8" t="s">
        <v>4198</v>
      </c>
    </row>
    <row r="195" spans="2:13">
      <c r="B195" s="8" t="str">
        <f>VLOOKUP(M195,加盟校情報!$F$3:$K$2001,6,FALSE)</f>
        <v>492283</v>
      </c>
      <c r="C195" s="8">
        <v>193</v>
      </c>
      <c r="D195" s="8" t="s">
        <v>1718</v>
      </c>
      <c r="E195" s="1" t="s">
        <v>1719</v>
      </c>
      <c r="F195" s="1" t="s">
        <v>2250</v>
      </c>
      <c r="G195" s="1"/>
      <c r="H195" s="8">
        <v>2</v>
      </c>
      <c r="I195" s="1" t="s">
        <v>4507</v>
      </c>
      <c r="J195" s="1"/>
      <c r="K195" s="1" t="s">
        <v>3661</v>
      </c>
      <c r="L195" s="1" t="s">
        <v>4032</v>
      </c>
      <c r="M195" s="8" t="s">
        <v>4198</v>
      </c>
    </row>
    <row r="196" spans="2:13">
      <c r="B196" s="8" t="str">
        <f>VLOOKUP(M196,加盟校情報!$F$3:$K$2001,6,FALSE)</f>
        <v>492283</v>
      </c>
      <c r="C196" s="8">
        <v>194</v>
      </c>
      <c r="D196" s="8" t="s">
        <v>1714</v>
      </c>
      <c r="E196" s="1" t="s">
        <v>1715</v>
      </c>
      <c r="F196" s="1" t="s">
        <v>2248</v>
      </c>
      <c r="G196" s="1"/>
      <c r="H196" s="8">
        <v>2</v>
      </c>
      <c r="I196" s="1" t="s">
        <v>4508</v>
      </c>
      <c r="J196" s="1"/>
      <c r="K196" s="1" t="s">
        <v>3562</v>
      </c>
      <c r="L196" s="1" t="s">
        <v>4033</v>
      </c>
      <c r="M196" s="8" t="s">
        <v>4198</v>
      </c>
    </row>
    <row r="197" spans="2:13">
      <c r="B197" s="8" t="str">
        <f>VLOOKUP(M197,加盟校情報!$F$3:$K$2001,6,FALSE)</f>
        <v>492283</v>
      </c>
      <c r="C197" s="8">
        <v>195</v>
      </c>
      <c r="D197" s="8" t="s">
        <v>1700</v>
      </c>
      <c r="E197" s="1" t="s">
        <v>1701</v>
      </c>
      <c r="F197" s="1" t="s">
        <v>2241</v>
      </c>
      <c r="G197" s="1"/>
      <c r="H197" s="8">
        <v>2</v>
      </c>
      <c r="I197" s="1" t="s">
        <v>4509</v>
      </c>
      <c r="J197" s="1"/>
      <c r="K197" s="1" t="s">
        <v>3546</v>
      </c>
      <c r="L197" s="1" t="s">
        <v>4034</v>
      </c>
      <c r="M197" s="8" t="s">
        <v>4198</v>
      </c>
    </row>
    <row r="198" spans="2:13">
      <c r="B198" s="8" t="str">
        <f>VLOOKUP(M198,加盟校情報!$F$3:$K$2001,6,FALSE)</f>
        <v>492283</v>
      </c>
      <c r="C198" s="8">
        <v>196</v>
      </c>
      <c r="D198" s="8" t="s">
        <v>2040</v>
      </c>
      <c r="E198" s="1" t="s">
        <v>2041</v>
      </c>
      <c r="F198" s="1" t="s">
        <v>2357</v>
      </c>
      <c r="G198" s="1"/>
      <c r="H198" s="8">
        <v>2</v>
      </c>
      <c r="I198" s="1" t="s">
        <v>4510</v>
      </c>
      <c r="J198" s="1"/>
      <c r="K198" s="1" t="s">
        <v>2464</v>
      </c>
      <c r="L198" s="1" t="s">
        <v>2459</v>
      </c>
      <c r="M198" s="8" t="s">
        <v>4198</v>
      </c>
    </row>
    <row r="199" spans="2:13">
      <c r="B199" s="8" t="str">
        <f>VLOOKUP(M199,加盟校情報!$F$3:$K$2001,6,FALSE)</f>
        <v>492283</v>
      </c>
      <c r="C199" s="8">
        <v>197</v>
      </c>
      <c r="D199" s="8" t="s">
        <v>2188</v>
      </c>
      <c r="E199" s="1" t="s">
        <v>2189</v>
      </c>
      <c r="F199" s="1" t="s">
        <v>2266</v>
      </c>
      <c r="G199" s="1"/>
      <c r="H199" s="8">
        <v>2</v>
      </c>
      <c r="I199" s="1" t="s">
        <v>4511</v>
      </c>
      <c r="J199" s="1"/>
      <c r="K199" s="1" t="s">
        <v>3662</v>
      </c>
      <c r="L199" s="1" t="s">
        <v>1120</v>
      </c>
      <c r="M199" s="8" t="s">
        <v>4198</v>
      </c>
    </row>
    <row r="200" spans="2:13">
      <c r="B200" s="8" t="str">
        <f>VLOOKUP(M200,加盟校情報!$F$3:$K$2001,6,FALSE)</f>
        <v>492283</v>
      </c>
      <c r="C200" s="8">
        <v>198</v>
      </c>
      <c r="D200" s="8" t="s">
        <v>2034</v>
      </c>
      <c r="E200" s="1" t="s">
        <v>2035</v>
      </c>
      <c r="F200" s="1" t="s">
        <v>2366</v>
      </c>
      <c r="G200" s="1"/>
      <c r="H200" s="8">
        <v>2</v>
      </c>
      <c r="I200" s="1" t="s">
        <v>4512</v>
      </c>
      <c r="J200" s="1"/>
      <c r="K200" s="1" t="s">
        <v>2777</v>
      </c>
      <c r="L200" s="1" t="s">
        <v>4035</v>
      </c>
      <c r="M200" s="8" t="s">
        <v>4198</v>
      </c>
    </row>
    <row r="201" spans="2:13">
      <c r="B201" s="8" t="str">
        <f>VLOOKUP(M201,加盟校情報!$F$3:$K$2001,6,FALSE)</f>
        <v>492283</v>
      </c>
      <c r="C201" s="8">
        <v>199</v>
      </c>
      <c r="D201" s="8" t="s">
        <v>2028</v>
      </c>
      <c r="E201" s="1" t="s">
        <v>2029</v>
      </c>
      <c r="F201" s="1" t="s">
        <v>2369</v>
      </c>
      <c r="G201" s="1"/>
      <c r="H201" s="8">
        <v>2</v>
      </c>
      <c r="I201" s="1" t="s">
        <v>4513</v>
      </c>
      <c r="J201" s="1"/>
      <c r="K201" s="1" t="s">
        <v>690</v>
      </c>
      <c r="L201" s="1" t="s">
        <v>4036</v>
      </c>
      <c r="M201" s="8" t="s">
        <v>4198</v>
      </c>
    </row>
    <row r="202" spans="2:13">
      <c r="B202" s="8" t="str">
        <f>VLOOKUP(M202,加盟校情報!$F$3:$K$2001,6,FALSE)</f>
        <v>492283</v>
      </c>
      <c r="C202" s="8">
        <v>200</v>
      </c>
      <c r="D202" s="8" t="s">
        <v>2017</v>
      </c>
      <c r="E202" s="1" t="s">
        <v>2018</v>
      </c>
      <c r="F202" s="1" t="s">
        <v>2347</v>
      </c>
      <c r="G202" s="1"/>
      <c r="H202" s="8">
        <v>2</v>
      </c>
      <c r="I202" s="1" t="s">
        <v>4514</v>
      </c>
      <c r="J202" s="1"/>
      <c r="K202" s="1" t="s">
        <v>2452</v>
      </c>
      <c r="L202" s="1" t="s">
        <v>3991</v>
      </c>
      <c r="M202" s="8" t="s">
        <v>4198</v>
      </c>
    </row>
    <row r="203" spans="2:13">
      <c r="B203" s="8" t="str">
        <f>VLOOKUP(M203,加盟校情報!$F$3:$K$2001,6,FALSE)</f>
        <v>492283</v>
      </c>
      <c r="C203" s="8">
        <v>201</v>
      </c>
      <c r="D203" s="8" t="s">
        <v>1712</v>
      </c>
      <c r="E203" s="1" t="s">
        <v>1713</v>
      </c>
      <c r="F203" s="1" t="s">
        <v>2247</v>
      </c>
      <c r="G203" s="1"/>
      <c r="H203" s="8">
        <v>2</v>
      </c>
      <c r="I203" s="1" t="s">
        <v>4515</v>
      </c>
      <c r="J203" s="1"/>
      <c r="K203" s="1" t="s">
        <v>3578</v>
      </c>
      <c r="L203" s="1" t="s">
        <v>4037</v>
      </c>
      <c r="M203" s="8" t="s">
        <v>4198</v>
      </c>
    </row>
    <row r="204" spans="2:13">
      <c r="B204" s="8" t="str">
        <f>VLOOKUP(M204,加盟校情報!$F$3:$K$2001,6,FALSE)</f>
        <v>492283</v>
      </c>
      <c r="C204" s="8">
        <v>202</v>
      </c>
      <c r="D204" s="8" t="s">
        <v>1704</v>
      </c>
      <c r="E204" s="1" t="s">
        <v>1705</v>
      </c>
      <c r="F204" s="1" t="s">
        <v>2243</v>
      </c>
      <c r="G204" s="1"/>
      <c r="H204" s="8">
        <v>2</v>
      </c>
      <c r="I204" s="1" t="s">
        <v>4516</v>
      </c>
      <c r="J204" s="1"/>
      <c r="K204" s="1" t="s">
        <v>3549</v>
      </c>
      <c r="L204" s="1" t="s">
        <v>4038</v>
      </c>
      <c r="M204" s="8" t="s">
        <v>4198</v>
      </c>
    </row>
    <row r="205" spans="2:13">
      <c r="B205" s="8" t="str">
        <f>VLOOKUP(M205,加盟校情報!$F$3:$K$2001,6,FALSE)</f>
        <v>492283</v>
      </c>
      <c r="C205" s="8">
        <v>203</v>
      </c>
      <c r="D205" s="8" t="s">
        <v>2023</v>
      </c>
      <c r="E205" s="1" t="s">
        <v>2024</v>
      </c>
      <c r="F205" s="1" t="s">
        <v>2348</v>
      </c>
      <c r="G205" s="1"/>
      <c r="H205" s="8">
        <v>2</v>
      </c>
      <c r="I205" s="1" t="s">
        <v>4517</v>
      </c>
      <c r="J205" s="1"/>
      <c r="K205" s="1" t="s">
        <v>3663</v>
      </c>
      <c r="L205" s="1" t="s">
        <v>1102</v>
      </c>
      <c r="M205" s="8" t="s">
        <v>4198</v>
      </c>
    </row>
    <row r="206" spans="2:13">
      <c r="B206" s="8" t="str">
        <f>VLOOKUP(M206,加盟校情報!$F$3:$K$2001,6,FALSE)</f>
        <v>492283</v>
      </c>
      <c r="C206" s="8">
        <v>204</v>
      </c>
      <c r="D206" s="8" t="s">
        <v>1710</v>
      </c>
      <c r="E206" s="1" t="s">
        <v>1711</v>
      </c>
      <c r="F206" s="1" t="s">
        <v>2246</v>
      </c>
      <c r="G206" s="1"/>
      <c r="H206" s="8">
        <v>2</v>
      </c>
      <c r="I206" s="1" t="s">
        <v>4518</v>
      </c>
      <c r="J206" s="1"/>
      <c r="K206" s="1" t="s">
        <v>3664</v>
      </c>
      <c r="L206" s="1" t="s">
        <v>2533</v>
      </c>
      <c r="M206" s="8" t="s">
        <v>4198</v>
      </c>
    </row>
    <row r="207" spans="2:13">
      <c r="B207" s="8" t="str">
        <f>VLOOKUP(M207,加盟校情報!$F$3:$K$2001,6,FALSE)</f>
        <v>492283</v>
      </c>
      <c r="C207" s="8">
        <v>205</v>
      </c>
      <c r="D207" s="8" t="s">
        <v>2019</v>
      </c>
      <c r="E207" s="1" t="s">
        <v>2020</v>
      </c>
      <c r="F207" s="1" t="s">
        <v>2360</v>
      </c>
      <c r="G207" s="1"/>
      <c r="H207" s="8">
        <v>2</v>
      </c>
      <c r="I207" s="1" t="s">
        <v>4519</v>
      </c>
      <c r="J207" s="1"/>
      <c r="K207" s="1" t="s">
        <v>3665</v>
      </c>
      <c r="L207" s="1" t="s">
        <v>2446</v>
      </c>
      <c r="M207" s="8" t="s">
        <v>4198</v>
      </c>
    </row>
    <row r="208" spans="2:13">
      <c r="B208" s="8" t="str">
        <f>VLOOKUP(M208,加盟校情報!$F$3:$K$2001,6,FALSE)</f>
        <v>492283</v>
      </c>
      <c r="C208" s="8">
        <v>206</v>
      </c>
      <c r="D208" s="8" t="s">
        <v>1722</v>
      </c>
      <c r="E208" s="1" t="s">
        <v>1723</v>
      </c>
      <c r="F208" s="1" t="s">
        <v>2252</v>
      </c>
      <c r="G208" s="1"/>
      <c r="H208" s="8">
        <v>2</v>
      </c>
      <c r="I208" s="1" t="s">
        <v>4520</v>
      </c>
      <c r="J208" s="1"/>
      <c r="K208" s="1" t="s">
        <v>3666</v>
      </c>
      <c r="L208" s="1" t="s">
        <v>2721</v>
      </c>
      <c r="M208" s="8" t="s">
        <v>4198</v>
      </c>
    </row>
    <row r="209" spans="2:13">
      <c r="B209" s="8" t="str">
        <f>VLOOKUP(M209,加盟校情報!$F$3:$K$2001,6,FALSE)</f>
        <v>492283</v>
      </c>
      <c r="C209" s="8">
        <v>207</v>
      </c>
      <c r="D209" s="8" t="s">
        <v>2015</v>
      </c>
      <c r="E209" s="1" t="s">
        <v>2016</v>
      </c>
      <c r="F209" s="1" t="s">
        <v>2364</v>
      </c>
      <c r="G209" s="1"/>
      <c r="H209" s="8">
        <v>2</v>
      </c>
      <c r="I209" s="1" t="s">
        <v>4521</v>
      </c>
      <c r="J209" s="1"/>
      <c r="K209" s="1" t="s">
        <v>3667</v>
      </c>
      <c r="L209" s="1" t="s">
        <v>2617</v>
      </c>
      <c r="M209" s="8" t="s">
        <v>4198</v>
      </c>
    </row>
    <row r="210" spans="2:13">
      <c r="B210" s="8" t="str">
        <f>VLOOKUP(M210,加盟校情報!$F$3:$K$2001,6,FALSE)</f>
        <v>492283</v>
      </c>
      <c r="C210" s="8">
        <v>208</v>
      </c>
      <c r="D210" s="8" t="s">
        <v>2021</v>
      </c>
      <c r="E210" s="1" t="s">
        <v>2022</v>
      </c>
      <c r="F210" s="1" t="s">
        <v>2365</v>
      </c>
      <c r="G210" s="1"/>
      <c r="H210" s="8">
        <v>2</v>
      </c>
      <c r="I210" s="1" t="s">
        <v>4522</v>
      </c>
      <c r="J210" s="1"/>
      <c r="K210" s="1" t="s">
        <v>3668</v>
      </c>
      <c r="L210" s="1" t="s">
        <v>1561</v>
      </c>
      <c r="M210" s="8" t="s">
        <v>4198</v>
      </c>
    </row>
    <row r="211" spans="2:13">
      <c r="B211" s="8" t="str">
        <f>VLOOKUP(M211,加盟校情報!$F$3:$K$2001,6,FALSE)</f>
        <v>492283</v>
      </c>
      <c r="C211" s="8">
        <v>209</v>
      </c>
      <c r="D211" s="8" t="s">
        <v>2030</v>
      </c>
      <c r="E211" s="1" t="s">
        <v>2031</v>
      </c>
      <c r="F211" s="1" t="s">
        <v>2371</v>
      </c>
      <c r="G211" s="1"/>
      <c r="H211" s="8">
        <v>2</v>
      </c>
      <c r="I211" s="1" t="s">
        <v>4523</v>
      </c>
      <c r="J211" s="1"/>
      <c r="K211" s="1" t="s">
        <v>2531</v>
      </c>
      <c r="L211" s="1" t="s">
        <v>4039</v>
      </c>
      <c r="M211" s="8" t="s">
        <v>4198</v>
      </c>
    </row>
    <row r="212" spans="2:13">
      <c r="B212" s="8" t="str">
        <f>VLOOKUP(M212,加盟校情報!$F$3:$K$2001,6,FALSE)</f>
        <v>492283</v>
      </c>
      <c r="C212" s="8">
        <v>210</v>
      </c>
      <c r="D212" s="8" t="s">
        <v>1716</v>
      </c>
      <c r="E212" s="1" t="s">
        <v>1717</v>
      </c>
      <c r="F212" s="1" t="s">
        <v>2249</v>
      </c>
      <c r="G212" s="1"/>
      <c r="H212" s="8">
        <v>2</v>
      </c>
      <c r="I212" s="1" t="s">
        <v>4524</v>
      </c>
      <c r="J212" s="1"/>
      <c r="K212" s="1" t="s">
        <v>3669</v>
      </c>
      <c r="L212" s="1" t="s">
        <v>2476</v>
      </c>
      <c r="M212" s="8" t="s">
        <v>4198</v>
      </c>
    </row>
    <row r="213" spans="2:13">
      <c r="B213" s="8" t="str">
        <f>VLOOKUP(M213,加盟校情報!$F$3:$K$2001,6,FALSE)</f>
        <v>492283</v>
      </c>
      <c r="C213" s="8">
        <v>211</v>
      </c>
      <c r="D213" s="8" t="s">
        <v>2038</v>
      </c>
      <c r="E213" s="1" t="s">
        <v>2039</v>
      </c>
      <c r="F213" s="1" t="s">
        <v>2360</v>
      </c>
      <c r="G213" s="1"/>
      <c r="H213" s="8">
        <v>2</v>
      </c>
      <c r="I213" s="1" t="s">
        <v>4525</v>
      </c>
      <c r="J213" s="1"/>
      <c r="K213" s="1" t="s">
        <v>3670</v>
      </c>
      <c r="L213" s="1" t="s">
        <v>2453</v>
      </c>
      <c r="M213" s="8" t="s">
        <v>4198</v>
      </c>
    </row>
    <row r="214" spans="2:13">
      <c r="B214" s="8" t="str">
        <f>VLOOKUP(M214,加盟校情報!$F$3:$K$2001,6,FALSE)</f>
        <v>492283</v>
      </c>
      <c r="C214" s="8">
        <v>212</v>
      </c>
      <c r="D214" s="8" t="s">
        <v>1720</v>
      </c>
      <c r="E214" s="1" t="s">
        <v>1721</v>
      </c>
      <c r="F214" s="1" t="s">
        <v>2251</v>
      </c>
      <c r="G214" s="1"/>
      <c r="H214" s="8">
        <v>2</v>
      </c>
      <c r="I214" s="1" t="s">
        <v>4526</v>
      </c>
      <c r="J214" s="1"/>
      <c r="K214" s="1" t="s">
        <v>3624</v>
      </c>
      <c r="L214" s="1" t="s">
        <v>2542</v>
      </c>
      <c r="M214" s="8" t="s">
        <v>4198</v>
      </c>
    </row>
    <row r="215" spans="2:13">
      <c r="B215" s="8" t="str">
        <f>VLOOKUP(M215,加盟校情報!$F$3:$K$2001,6,FALSE)</f>
        <v>492283</v>
      </c>
      <c r="C215" s="8">
        <v>213</v>
      </c>
      <c r="D215" s="8" t="s">
        <v>399</v>
      </c>
      <c r="E215" s="1" t="s">
        <v>400</v>
      </c>
      <c r="F215" s="1" t="s">
        <v>401</v>
      </c>
      <c r="G215" s="1"/>
      <c r="H215" s="8">
        <v>4</v>
      </c>
      <c r="I215" s="1" t="s">
        <v>4527</v>
      </c>
      <c r="J215" s="1"/>
      <c r="K215" s="1" t="s">
        <v>3671</v>
      </c>
      <c r="L215" s="1" t="s">
        <v>689</v>
      </c>
      <c r="M215" s="8" t="s">
        <v>4198</v>
      </c>
    </row>
    <row r="216" spans="2:13">
      <c r="B216" s="8" t="str">
        <f>VLOOKUP(M216,加盟校情報!$F$3:$K$2001,6,FALSE)</f>
        <v>492283</v>
      </c>
      <c r="C216" s="8">
        <v>214</v>
      </c>
      <c r="D216" s="8" t="s">
        <v>502</v>
      </c>
      <c r="E216" s="1" t="s">
        <v>503</v>
      </c>
      <c r="F216" s="1" t="s">
        <v>504</v>
      </c>
      <c r="G216" s="1"/>
      <c r="H216" s="8">
        <v>3</v>
      </c>
      <c r="I216" s="1" t="s">
        <v>4528</v>
      </c>
      <c r="J216" s="1"/>
      <c r="K216" s="1" t="s">
        <v>3672</v>
      </c>
      <c r="L216" s="1" t="s">
        <v>4040</v>
      </c>
      <c r="M216" s="8" t="s">
        <v>4198</v>
      </c>
    </row>
    <row r="217" spans="2:13">
      <c r="B217" s="8" t="str">
        <f>VLOOKUP(M217,加盟校情報!$F$3:$K$2001,6,FALSE)</f>
        <v>492283</v>
      </c>
      <c r="C217" s="8">
        <v>215</v>
      </c>
      <c r="D217" s="8" t="s">
        <v>402</v>
      </c>
      <c r="E217" s="1" t="s">
        <v>403</v>
      </c>
      <c r="F217" s="1" t="s">
        <v>404</v>
      </c>
      <c r="G217" s="1"/>
      <c r="H217" s="8">
        <v>4</v>
      </c>
      <c r="I217" s="1" t="s">
        <v>4529</v>
      </c>
      <c r="J217" s="1"/>
      <c r="K217" s="1" t="s">
        <v>2444</v>
      </c>
      <c r="L217" s="1" t="s">
        <v>2695</v>
      </c>
      <c r="M217" s="8" t="s">
        <v>4198</v>
      </c>
    </row>
    <row r="218" spans="2:13">
      <c r="B218" s="8" t="str">
        <f>VLOOKUP(M218,加盟校情報!$F$3:$K$2001,6,FALSE)</f>
        <v>492283</v>
      </c>
      <c r="C218" s="8">
        <v>216</v>
      </c>
      <c r="D218" s="8" t="s">
        <v>1859</v>
      </c>
      <c r="E218" s="1" t="s">
        <v>1860</v>
      </c>
      <c r="F218" s="1" t="s">
        <v>2308</v>
      </c>
      <c r="G218" s="1"/>
      <c r="H218" s="8">
        <v>2</v>
      </c>
      <c r="I218" s="1" t="s">
        <v>4530</v>
      </c>
      <c r="J218" s="1"/>
      <c r="K218" s="1" t="s">
        <v>679</v>
      </c>
      <c r="L218" s="1" t="s">
        <v>2725</v>
      </c>
      <c r="M218" s="8" t="s">
        <v>4198</v>
      </c>
    </row>
    <row r="219" spans="2:13">
      <c r="B219" s="8" t="str">
        <f>VLOOKUP(M219,加盟校情報!$F$3:$K$2001,6,FALSE)</f>
        <v>492283</v>
      </c>
      <c r="C219" s="8">
        <v>217</v>
      </c>
      <c r="D219" s="8" t="s">
        <v>1698</v>
      </c>
      <c r="E219" s="1" t="s">
        <v>1699</v>
      </c>
      <c r="F219" s="1" t="s">
        <v>2240</v>
      </c>
      <c r="G219" s="1"/>
      <c r="H219" s="8">
        <v>3</v>
      </c>
      <c r="I219" s="1" t="s">
        <v>4531</v>
      </c>
      <c r="J219" s="1"/>
      <c r="K219" s="1" t="s">
        <v>2719</v>
      </c>
      <c r="L219" s="1" t="s">
        <v>703</v>
      </c>
      <c r="M219" s="8" t="s">
        <v>4198</v>
      </c>
    </row>
    <row r="220" spans="2:13">
      <c r="B220" s="8" t="str">
        <f>VLOOKUP(M220,加盟校情報!$F$3:$K$2001,6,FALSE)</f>
        <v>492283</v>
      </c>
      <c r="C220" s="8">
        <v>218</v>
      </c>
      <c r="D220" s="8" t="s">
        <v>426</v>
      </c>
      <c r="E220" s="1" t="s">
        <v>427</v>
      </c>
      <c r="F220" s="1" t="s">
        <v>127</v>
      </c>
      <c r="G220" s="1"/>
      <c r="H220" s="8">
        <v>4</v>
      </c>
      <c r="I220" s="1" t="s">
        <v>4532</v>
      </c>
      <c r="J220" s="1"/>
      <c r="K220" s="1" t="s">
        <v>2464</v>
      </c>
      <c r="L220" s="1" t="s">
        <v>2445</v>
      </c>
      <c r="M220" s="8" t="s">
        <v>4198</v>
      </c>
    </row>
    <row r="221" spans="2:13">
      <c r="B221" s="8" t="str">
        <f>VLOOKUP(M221,加盟校情報!$F$3:$K$2001,6,FALSE)</f>
        <v>492283</v>
      </c>
      <c r="C221" s="8">
        <v>219</v>
      </c>
      <c r="D221" s="8" t="s">
        <v>469</v>
      </c>
      <c r="E221" s="1" t="s">
        <v>470</v>
      </c>
      <c r="F221" s="1" t="s">
        <v>471</v>
      </c>
      <c r="G221" s="1"/>
      <c r="H221" s="8">
        <v>4</v>
      </c>
      <c r="I221" s="1" t="s">
        <v>4533</v>
      </c>
      <c r="J221" s="1"/>
      <c r="K221" s="1" t="s">
        <v>3673</v>
      </c>
      <c r="L221" s="1" t="s">
        <v>1590</v>
      </c>
      <c r="M221" s="8" t="s">
        <v>4198</v>
      </c>
    </row>
    <row r="222" spans="2:13">
      <c r="B222" s="8" t="str">
        <f>VLOOKUP(M222,加盟校情報!$F$3:$K$2001,6,FALSE)</f>
        <v>492283</v>
      </c>
      <c r="C222" s="8">
        <v>220</v>
      </c>
      <c r="D222" s="8" t="s">
        <v>428</v>
      </c>
      <c r="E222" s="1" t="s">
        <v>429</v>
      </c>
      <c r="F222" s="1" t="s">
        <v>430</v>
      </c>
      <c r="G222" s="1"/>
      <c r="H222" s="8">
        <v>4</v>
      </c>
      <c r="I222" s="1" t="s">
        <v>4534</v>
      </c>
      <c r="J222" s="1"/>
      <c r="K222" s="1" t="s">
        <v>3674</v>
      </c>
      <c r="L222" s="1" t="s">
        <v>2578</v>
      </c>
      <c r="M222" s="8" t="s">
        <v>4198</v>
      </c>
    </row>
    <row r="223" spans="2:13">
      <c r="B223" s="8" t="str">
        <f>VLOOKUP(M223,加盟校情報!$F$3:$K$2001,6,FALSE)</f>
        <v>492283</v>
      </c>
      <c r="C223" s="8">
        <v>221</v>
      </c>
      <c r="D223" s="8" t="s">
        <v>2849</v>
      </c>
      <c r="E223" s="1" t="s">
        <v>3115</v>
      </c>
      <c r="F223" s="1" t="s">
        <v>462</v>
      </c>
      <c r="G223" s="1"/>
      <c r="H223" s="8">
        <v>4</v>
      </c>
      <c r="I223" s="1" t="s">
        <v>4535</v>
      </c>
      <c r="J223" s="1"/>
      <c r="K223" s="1" t="s">
        <v>3675</v>
      </c>
      <c r="L223" s="1" t="s">
        <v>4041</v>
      </c>
      <c r="M223" s="8" t="s">
        <v>4198</v>
      </c>
    </row>
    <row r="224" spans="2:13">
      <c r="B224" s="8" t="str">
        <f>VLOOKUP(M224,加盟校情報!$F$3:$K$2001,6,FALSE)</f>
        <v>492283</v>
      </c>
      <c r="C224" s="8">
        <v>222</v>
      </c>
      <c r="D224" s="8" t="s">
        <v>505</v>
      </c>
      <c r="E224" s="1" t="s">
        <v>506</v>
      </c>
      <c r="F224" s="1" t="s">
        <v>152</v>
      </c>
      <c r="G224" s="1"/>
      <c r="H224" s="8">
        <v>4</v>
      </c>
      <c r="I224" s="1" t="s">
        <v>4536</v>
      </c>
      <c r="J224" s="1"/>
      <c r="K224" s="1" t="s">
        <v>3676</v>
      </c>
      <c r="L224" s="1" t="s">
        <v>4042</v>
      </c>
      <c r="M224" s="8" t="s">
        <v>4198</v>
      </c>
    </row>
    <row r="225" spans="2:13">
      <c r="B225" s="8" t="str">
        <f>VLOOKUP(M225,加盟校情報!$F$3:$K$2001,6,FALSE)</f>
        <v>492283</v>
      </c>
      <c r="C225" s="8">
        <v>223</v>
      </c>
      <c r="D225" s="8" t="s">
        <v>438</v>
      </c>
      <c r="E225" s="1" t="s">
        <v>439</v>
      </c>
      <c r="F225" s="1" t="s">
        <v>440</v>
      </c>
      <c r="G225" s="1"/>
      <c r="H225" s="8">
        <v>4</v>
      </c>
      <c r="I225" s="1" t="s">
        <v>4537</v>
      </c>
      <c r="J225" s="1"/>
      <c r="K225" s="1" t="s">
        <v>3677</v>
      </c>
      <c r="L225" s="1" t="s">
        <v>686</v>
      </c>
      <c r="M225" s="8" t="s">
        <v>4198</v>
      </c>
    </row>
    <row r="226" spans="2:13">
      <c r="B226" s="8" t="str">
        <f>VLOOKUP(M226,加盟校情報!$F$3:$K$2001,6,FALSE)</f>
        <v>492283</v>
      </c>
      <c r="C226" s="8">
        <v>224</v>
      </c>
      <c r="D226" s="8" t="s">
        <v>472</v>
      </c>
      <c r="E226" s="1" t="s">
        <v>473</v>
      </c>
      <c r="F226" s="1" t="s">
        <v>306</v>
      </c>
      <c r="G226" s="1"/>
      <c r="H226" s="8">
        <v>4</v>
      </c>
      <c r="I226" s="1" t="s">
        <v>4538</v>
      </c>
      <c r="J226" s="1"/>
      <c r="K226" s="1" t="s">
        <v>3678</v>
      </c>
      <c r="L226" s="1" t="s">
        <v>2643</v>
      </c>
      <c r="M226" s="8" t="s">
        <v>4198</v>
      </c>
    </row>
    <row r="227" spans="2:13">
      <c r="B227" s="8" t="str">
        <f>VLOOKUP(M227,加盟校情報!$F$3:$K$2001,6,FALSE)</f>
        <v>492283</v>
      </c>
      <c r="C227" s="8">
        <v>225</v>
      </c>
      <c r="D227" s="8" t="s">
        <v>608</v>
      </c>
      <c r="E227" s="1" t="s">
        <v>609</v>
      </c>
      <c r="F227" s="1" t="s">
        <v>610</v>
      </c>
      <c r="G227" s="1"/>
      <c r="H227" s="8">
        <v>3</v>
      </c>
      <c r="I227" s="1" t="s">
        <v>4539</v>
      </c>
      <c r="J227" s="1"/>
      <c r="K227" s="1" t="s">
        <v>3679</v>
      </c>
      <c r="L227" s="1" t="s">
        <v>1138</v>
      </c>
      <c r="M227" s="8" t="s">
        <v>4198</v>
      </c>
    </row>
    <row r="228" spans="2:13">
      <c r="B228" s="8" t="str">
        <f>VLOOKUP(M228,加盟校情報!$F$3:$K$2001,6,FALSE)</f>
        <v>492283</v>
      </c>
      <c r="C228" s="8">
        <v>226</v>
      </c>
      <c r="D228" s="8" t="s">
        <v>477</v>
      </c>
      <c r="E228" s="1" t="s">
        <v>478</v>
      </c>
      <c r="F228" s="1" t="s">
        <v>479</v>
      </c>
      <c r="G228" s="1"/>
      <c r="H228" s="8">
        <v>4</v>
      </c>
      <c r="I228" s="1" t="s">
        <v>4540</v>
      </c>
      <c r="J228" s="1"/>
      <c r="K228" s="1" t="s">
        <v>2547</v>
      </c>
      <c r="L228" s="1" t="s">
        <v>2591</v>
      </c>
      <c r="M228" s="8" t="s">
        <v>4198</v>
      </c>
    </row>
    <row r="229" spans="2:13">
      <c r="B229" s="8" t="str">
        <f>VLOOKUP(M229,加盟校情報!$F$3:$K$2001,6,FALSE)</f>
        <v>492283</v>
      </c>
      <c r="C229" s="8">
        <v>227</v>
      </c>
      <c r="D229" s="8" t="s">
        <v>423</v>
      </c>
      <c r="E229" s="1" t="s">
        <v>424</v>
      </c>
      <c r="F229" s="1" t="s">
        <v>425</v>
      </c>
      <c r="G229" s="1"/>
      <c r="H229" s="8">
        <v>4</v>
      </c>
      <c r="I229" s="1" t="s">
        <v>4541</v>
      </c>
      <c r="J229" s="1"/>
      <c r="K229" s="1" t="s">
        <v>3680</v>
      </c>
      <c r="L229" s="1" t="s">
        <v>2649</v>
      </c>
      <c r="M229" s="8" t="s">
        <v>4198</v>
      </c>
    </row>
    <row r="230" spans="2:13">
      <c r="B230" s="8" t="str">
        <f>VLOOKUP(M230,加盟校情報!$F$3:$K$2001,6,FALSE)</f>
        <v>492283</v>
      </c>
      <c r="C230" s="8">
        <v>228</v>
      </c>
      <c r="D230" s="8" t="s">
        <v>405</v>
      </c>
      <c r="E230" s="1" t="s">
        <v>406</v>
      </c>
      <c r="F230" s="1" t="s">
        <v>407</v>
      </c>
      <c r="G230" s="1"/>
      <c r="H230" s="8">
        <v>4</v>
      </c>
      <c r="I230" s="1" t="s">
        <v>4542</v>
      </c>
      <c r="J230" s="1"/>
      <c r="K230" s="1" t="s">
        <v>3664</v>
      </c>
      <c r="L230" s="1" t="s">
        <v>3965</v>
      </c>
      <c r="M230" s="8" t="s">
        <v>4198</v>
      </c>
    </row>
    <row r="231" spans="2:13">
      <c r="B231" s="8" t="str">
        <f>VLOOKUP(M231,加盟校情報!$F$3:$K$2001,6,FALSE)</f>
        <v>492283</v>
      </c>
      <c r="C231" s="8">
        <v>229</v>
      </c>
      <c r="D231" s="8" t="s">
        <v>1706</v>
      </c>
      <c r="E231" s="1" t="s">
        <v>1707</v>
      </c>
      <c r="F231" s="1" t="s">
        <v>2244</v>
      </c>
      <c r="G231" s="1"/>
      <c r="H231" s="8">
        <v>2</v>
      </c>
      <c r="I231" s="1" t="s">
        <v>4543</v>
      </c>
      <c r="J231" s="1"/>
      <c r="K231" s="1" t="s">
        <v>3681</v>
      </c>
      <c r="L231" s="1" t="s">
        <v>1590</v>
      </c>
      <c r="M231" s="8" t="s">
        <v>4198</v>
      </c>
    </row>
    <row r="232" spans="2:13">
      <c r="B232" s="8" t="str">
        <f>VLOOKUP(M232,加盟校情報!$F$3:$K$2001,6,FALSE)</f>
        <v>492283</v>
      </c>
      <c r="C232" s="8">
        <v>230</v>
      </c>
      <c r="D232" s="8" t="s">
        <v>605</v>
      </c>
      <c r="E232" s="1" t="s">
        <v>606</v>
      </c>
      <c r="F232" s="1" t="s">
        <v>483</v>
      </c>
      <c r="G232" s="1"/>
      <c r="H232" s="8">
        <v>3</v>
      </c>
      <c r="I232" s="1" t="s">
        <v>4544</v>
      </c>
      <c r="J232" s="1"/>
      <c r="K232" s="1" t="s">
        <v>3682</v>
      </c>
      <c r="L232" s="1" t="s">
        <v>2649</v>
      </c>
      <c r="M232" s="8" t="s">
        <v>4198</v>
      </c>
    </row>
    <row r="233" spans="2:13">
      <c r="B233" s="8" t="str">
        <f>VLOOKUP(M233,加盟校情報!$F$3:$K$2001,6,FALSE)</f>
        <v>492283</v>
      </c>
      <c r="C233" s="8">
        <v>231</v>
      </c>
      <c r="D233" s="8" t="s">
        <v>412</v>
      </c>
      <c r="E233" s="1" t="s">
        <v>413</v>
      </c>
      <c r="F233" s="1" t="s">
        <v>378</v>
      </c>
      <c r="G233" s="1"/>
      <c r="H233" s="8">
        <v>4</v>
      </c>
      <c r="I233" s="1" t="s">
        <v>4545</v>
      </c>
      <c r="J233" s="1"/>
      <c r="K233" s="1" t="s">
        <v>3683</v>
      </c>
      <c r="L233" s="1" t="s">
        <v>4043</v>
      </c>
      <c r="M233" s="8" t="s">
        <v>4198</v>
      </c>
    </row>
    <row r="234" spans="2:13">
      <c r="B234" s="8" t="str">
        <f>VLOOKUP(M234,加盟校情報!$F$3:$K$2001,6,FALSE)</f>
        <v>492283</v>
      </c>
      <c r="C234" s="8">
        <v>232</v>
      </c>
      <c r="D234" s="8" t="s">
        <v>480</v>
      </c>
      <c r="E234" s="1" t="s">
        <v>481</v>
      </c>
      <c r="F234" s="1" t="s">
        <v>482</v>
      </c>
      <c r="G234" s="1"/>
      <c r="H234" s="8">
        <v>3</v>
      </c>
      <c r="I234" s="1" t="s">
        <v>4546</v>
      </c>
      <c r="J234" s="1"/>
      <c r="K234" s="1" t="s">
        <v>3684</v>
      </c>
      <c r="L234" s="1" t="s">
        <v>2606</v>
      </c>
      <c r="M234" s="8" t="s">
        <v>4198</v>
      </c>
    </row>
    <row r="235" spans="2:13">
      <c r="B235" s="8" t="str">
        <f>VLOOKUP(M235,加盟校情報!$F$3:$K$2001,6,FALSE)</f>
        <v>492283</v>
      </c>
      <c r="C235" s="8">
        <v>233</v>
      </c>
      <c r="D235" s="8" t="s">
        <v>501</v>
      </c>
      <c r="E235" s="1" t="s">
        <v>3116</v>
      </c>
      <c r="F235" s="1" t="s">
        <v>500</v>
      </c>
      <c r="G235" s="1"/>
      <c r="H235" s="8">
        <v>3</v>
      </c>
      <c r="I235" s="1" t="s">
        <v>4547</v>
      </c>
      <c r="J235" s="1"/>
      <c r="K235" s="1" t="s">
        <v>2474</v>
      </c>
      <c r="L235" s="1" t="s">
        <v>4044</v>
      </c>
      <c r="M235" s="8" t="s">
        <v>4198</v>
      </c>
    </row>
    <row r="236" spans="2:13">
      <c r="B236" s="8" t="str">
        <f>VLOOKUP(M236,加盟校情報!$F$3:$K$2001,6,FALSE)</f>
        <v>492283</v>
      </c>
      <c r="C236" s="8">
        <v>234</v>
      </c>
      <c r="D236" s="8" t="s">
        <v>1069</v>
      </c>
      <c r="E236" s="1" t="s">
        <v>1070</v>
      </c>
      <c r="F236" s="1" t="s">
        <v>1071</v>
      </c>
      <c r="G236" s="1"/>
      <c r="H236" s="8">
        <v>3</v>
      </c>
      <c r="I236" s="1" t="s">
        <v>4548</v>
      </c>
      <c r="J236" s="1"/>
      <c r="K236" s="1" t="s">
        <v>3685</v>
      </c>
      <c r="L236" s="1" t="s">
        <v>1120</v>
      </c>
      <c r="M236" s="8" t="s">
        <v>4198</v>
      </c>
    </row>
    <row r="237" spans="2:13">
      <c r="B237" s="8" t="str">
        <f>VLOOKUP(M237,加盟校情報!$F$3:$K$2001,6,FALSE)</f>
        <v>492283</v>
      </c>
      <c r="C237" s="8">
        <v>235</v>
      </c>
      <c r="D237" s="8" t="s">
        <v>2032</v>
      </c>
      <c r="E237" s="1" t="s">
        <v>2033</v>
      </c>
      <c r="F237" s="1" t="s">
        <v>2372</v>
      </c>
      <c r="G237" s="1"/>
      <c r="H237" s="8">
        <v>2</v>
      </c>
      <c r="I237" s="1" t="s">
        <v>4549</v>
      </c>
      <c r="J237" s="1"/>
      <c r="K237" s="1" t="s">
        <v>3686</v>
      </c>
      <c r="L237" s="1" t="s">
        <v>2550</v>
      </c>
      <c r="M237" s="8" t="s">
        <v>4198</v>
      </c>
    </row>
    <row r="238" spans="2:13">
      <c r="B238" s="8" t="str">
        <f>VLOOKUP(M238,加盟校情報!$F$3:$K$2001,6,FALSE)</f>
        <v>492283</v>
      </c>
      <c r="C238" s="8">
        <v>236</v>
      </c>
      <c r="D238" s="8" t="s">
        <v>2027</v>
      </c>
      <c r="E238" s="1" t="s">
        <v>3117</v>
      </c>
      <c r="F238" s="1" t="s">
        <v>2367</v>
      </c>
      <c r="G238" s="1"/>
      <c r="H238" s="8">
        <v>2</v>
      </c>
      <c r="I238" s="1" t="s">
        <v>4550</v>
      </c>
      <c r="J238" s="1"/>
      <c r="K238" s="1" t="s">
        <v>3687</v>
      </c>
      <c r="L238" s="1" t="s">
        <v>697</v>
      </c>
      <c r="M238" s="8" t="s">
        <v>4198</v>
      </c>
    </row>
    <row r="239" spans="2:13">
      <c r="B239" s="8" t="str">
        <f>VLOOKUP(M239,加盟校情報!$F$3:$K$2001,6,FALSE)</f>
        <v>492283</v>
      </c>
      <c r="C239" s="8">
        <v>237</v>
      </c>
      <c r="D239" s="8" t="s">
        <v>2025</v>
      </c>
      <c r="E239" s="1" t="s">
        <v>2026</v>
      </c>
      <c r="F239" s="1" t="s">
        <v>2366</v>
      </c>
      <c r="G239" s="1"/>
      <c r="H239" s="8">
        <v>2</v>
      </c>
      <c r="I239" s="1" t="s">
        <v>4551</v>
      </c>
      <c r="J239" s="1"/>
      <c r="K239" s="1" t="s">
        <v>3688</v>
      </c>
      <c r="L239" s="1" t="s">
        <v>2446</v>
      </c>
      <c r="M239" s="8" t="s">
        <v>4198</v>
      </c>
    </row>
    <row r="240" spans="2:13">
      <c r="B240" s="8" t="str">
        <f>VLOOKUP(M240,加盟校情報!$F$3:$K$2001,6,FALSE)</f>
        <v>492283</v>
      </c>
      <c r="C240" s="8">
        <v>238</v>
      </c>
      <c r="D240" s="8" t="s">
        <v>1702</v>
      </c>
      <c r="E240" s="1" t="s">
        <v>1703</v>
      </c>
      <c r="F240" s="1" t="s">
        <v>2242</v>
      </c>
      <c r="G240" s="1"/>
      <c r="H240" s="8">
        <v>2</v>
      </c>
      <c r="I240" s="1" t="s">
        <v>4552</v>
      </c>
      <c r="J240" s="1"/>
      <c r="K240" s="1" t="s">
        <v>2667</v>
      </c>
      <c r="L240" s="1" t="s">
        <v>4000</v>
      </c>
      <c r="M240" s="8" t="s">
        <v>4198</v>
      </c>
    </row>
    <row r="241" spans="2:13">
      <c r="B241" s="8" t="str">
        <f>VLOOKUP(M241,加盟校情報!$F$3:$K$2001,6,FALSE)</f>
        <v>492283</v>
      </c>
      <c r="C241" s="8">
        <v>239</v>
      </c>
      <c r="D241" s="8" t="s">
        <v>2013</v>
      </c>
      <c r="E241" s="1" t="s">
        <v>2014</v>
      </c>
      <c r="F241" s="1" t="s">
        <v>2363</v>
      </c>
      <c r="G241" s="1"/>
      <c r="H241" s="8">
        <v>2</v>
      </c>
      <c r="I241" s="1" t="s">
        <v>4553</v>
      </c>
      <c r="J241" s="1"/>
      <c r="K241" s="1" t="s">
        <v>3689</v>
      </c>
      <c r="L241" s="1" t="s">
        <v>734</v>
      </c>
      <c r="M241" s="8" t="s">
        <v>4198</v>
      </c>
    </row>
    <row r="242" spans="2:13">
      <c r="B242" s="8" t="str">
        <f>VLOOKUP(M242,加盟校情報!$F$3:$K$2001,6,FALSE)</f>
        <v>492283</v>
      </c>
      <c r="C242" s="8">
        <v>240</v>
      </c>
      <c r="D242" s="8" t="s">
        <v>2009</v>
      </c>
      <c r="E242" s="1" t="s">
        <v>2010</v>
      </c>
      <c r="F242" s="1" t="s">
        <v>2340</v>
      </c>
      <c r="G242" s="1"/>
      <c r="H242" s="8">
        <v>2</v>
      </c>
      <c r="I242" s="1" t="s">
        <v>4554</v>
      </c>
      <c r="J242" s="1"/>
      <c r="K242" s="1" t="s">
        <v>3690</v>
      </c>
      <c r="L242" s="1" t="s">
        <v>3975</v>
      </c>
      <c r="M242" s="8" t="s">
        <v>4198</v>
      </c>
    </row>
    <row r="243" spans="2:13">
      <c r="B243" s="8" t="str">
        <f>VLOOKUP(M243,加盟校情報!$F$3:$K$2001,6,FALSE)</f>
        <v>492283</v>
      </c>
      <c r="C243" s="8">
        <v>241</v>
      </c>
      <c r="D243" s="8" t="s">
        <v>2850</v>
      </c>
      <c r="E243" s="1" t="s">
        <v>3118</v>
      </c>
      <c r="F243" s="1" t="s">
        <v>3386</v>
      </c>
      <c r="G243" s="1"/>
      <c r="H243" s="8">
        <v>1</v>
      </c>
      <c r="I243" s="1" t="s">
        <v>4555</v>
      </c>
      <c r="J243" s="1"/>
      <c r="K243" s="1" t="s">
        <v>669</v>
      </c>
      <c r="L243" s="1" t="s">
        <v>4045</v>
      </c>
      <c r="M243" s="8" t="s">
        <v>4198</v>
      </c>
    </row>
    <row r="244" spans="2:13">
      <c r="B244" s="8" t="str">
        <f>VLOOKUP(M244,加盟校情報!$F$3:$K$2001,6,FALSE)</f>
        <v>492283</v>
      </c>
      <c r="C244" s="8">
        <v>242</v>
      </c>
      <c r="D244" s="8" t="s">
        <v>2851</v>
      </c>
      <c r="E244" s="1" t="s">
        <v>3119</v>
      </c>
      <c r="F244" s="1" t="s">
        <v>3387</v>
      </c>
      <c r="G244" s="1"/>
      <c r="H244" s="8">
        <v>1</v>
      </c>
      <c r="I244" s="1" t="s">
        <v>4556</v>
      </c>
      <c r="J244" s="1"/>
      <c r="K244" s="1" t="s">
        <v>3691</v>
      </c>
      <c r="L244" s="1" t="s">
        <v>2591</v>
      </c>
      <c r="M244" s="8" t="s">
        <v>4198</v>
      </c>
    </row>
    <row r="245" spans="2:13">
      <c r="B245" s="8" t="str">
        <f>VLOOKUP(M245,加盟校情報!$F$3:$K$2001,6,FALSE)</f>
        <v>492283</v>
      </c>
      <c r="C245" s="8">
        <v>243</v>
      </c>
      <c r="D245" s="8" t="s">
        <v>2852</v>
      </c>
      <c r="E245" s="1" t="s">
        <v>3120</v>
      </c>
      <c r="F245" s="1" t="s">
        <v>3388</v>
      </c>
      <c r="G245" s="1"/>
      <c r="H245" s="8">
        <v>1</v>
      </c>
      <c r="I245" s="1" t="s">
        <v>4557</v>
      </c>
      <c r="J245" s="1"/>
      <c r="K245" s="1" t="s">
        <v>3612</v>
      </c>
      <c r="L245" s="1" t="s">
        <v>2478</v>
      </c>
      <c r="M245" s="8" t="s">
        <v>4198</v>
      </c>
    </row>
    <row r="246" spans="2:13">
      <c r="B246" s="8" t="str">
        <f>VLOOKUP(M246,加盟校情報!$F$3:$K$2001,6,FALSE)</f>
        <v>492283</v>
      </c>
      <c r="C246" s="8">
        <v>244</v>
      </c>
      <c r="D246" s="8" t="s">
        <v>2853</v>
      </c>
      <c r="E246" s="1" t="s">
        <v>3121</v>
      </c>
      <c r="F246" s="1" t="s">
        <v>3389</v>
      </c>
      <c r="G246" s="1"/>
      <c r="H246" s="8">
        <v>1</v>
      </c>
      <c r="I246" s="1" t="s">
        <v>4558</v>
      </c>
      <c r="J246" s="1"/>
      <c r="K246" s="1" t="s">
        <v>3692</v>
      </c>
      <c r="L246" s="1" t="s">
        <v>2488</v>
      </c>
      <c r="M246" s="8" t="s">
        <v>4198</v>
      </c>
    </row>
    <row r="247" spans="2:13">
      <c r="B247" s="8" t="str">
        <f>VLOOKUP(M247,加盟校情報!$F$3:$K$2001,6,FALSE)</f>
        <v>492283</v>
      </c>
      <c r="C247" s="8">
        <v>245</v>
      </c>
      <c r="D247" s="8" t="s">
        <v>2854</v>
      </c>
      <c r="E247" s="1" t="s">
        <v>3122</v>
      </c>
      <c r="F247" s="1" t="s">
        <v>3390</v>
      </c>
      <c r="G247" s="1"/>
      <c r="H247" s="8">
        <v>1</v>
      </c>
      <c r="I247" s="1" t="s">
        <v>4559</v>
      </c>
      <c r="J247" s="1"/>
      <c r="K247" s="1" t="s">
        <v>3693</v>
      </c>
      <c r="L247" s="1" t="s">
        <v>4046</v>
      </c>
      <c r="M247" s="8" t="s">
        <v>4198</v>
      </c>
    </row>
    <row r="248" spans="2:13">
      <c r="B248" s="8" t="str">
        <f>VLOOKUP(M248,加盟校情報!$F$3:$K$2001,6,FALSE)</f>
        <v>492283</v>
      </c>
      <c r="C248" s="8">
        <v>246</v>
      </c>
      <c r="D248" s="8" t="s">
        <v>2855</v>
      </c>
      <c r="E248" s="1" t="s">
        <v>3123</v>
      </c>
      <c r="F248" s="1" t="s">
        <v>3391</v>
      </c>
      <c r="G248" s="1"/>
      <c r="H248" s="8">
        <v>1</v>
      </c>
      <c r="I248" s="1" t="s">
        <v>4560</v>
      </c>
      <c r="J248" s="1"/>
      <c r="K248" s="1" t="s">
        <v>3694</v>
      </c>
      <c r="L248" s="1" t="s">
        <v>2469</v>
      </c>
      <c r="M248" s="8" t="s">
        <v>4198</v>
      </c>
    </row>
    <row r="249" spans="2:13">
      <c r="B249" s="8" t="str">
        <f>VLOOKUP(M249,加盟校情報!$F$3:$K$2001,6,FALSE)</f>
        <v>492283</v>
      </c>
      <c r="C249" s="8">
        <v>247</v>
      </c>
      <c r="D249" s="8" t="s">
        <v>2856</v>
      </c>
      <c r="E249" s="1" t="s">
        <v>3124</v>
      </c>
      <c r="F249" s="1" t="s">
        <v>3392</v>
      </c>
      <c r="G249" s="1"/>
      <c r="H249" s="8">
        <v>1</v>
      </c>
      <c r="I249" s="1" t="s">
        <v>4561</v>
      </c>
      <c r="J249" s="1"/>
      <c r="K249" s="1" t="s">
        <v>3695</v>
      </c>
      <c r="L249" s="1" t="s">
        <v>2476</v>
      </c>
      <c r="M249" s="8" t="s">
        <v>4198</v>
      </c>
    </row>
    <row r="250" spans="2:13">
      <c r="B250" s="8" t="str">
        <f>VLOOKUP(M250,加盟校情報!$F$3:$K$2001,6,FALSE)</f>
        <v>492283</v>
      </c>
      <c r="C250" s="8">
        <v>248</v>
      </c>
      <c r="D250" s="8" t="s">
        <v>2857</v>
      </c>
      <c r="E250" s="1" t="s">
        <v>3125</v>
      </c>
      <c r="F250" s="1" t="s">
        <v>3393</v>
      </c>
      <c r="G250" s="1"/>
      <c r="H250" s="8">
        <v>1</v>
      </c>
      <c r="I250" s="1" t="s">
        <v>4562</v>
      </c>
      <c r="J250" s="1"/>
      <c r="K250" s="1" t="s">
        <v>3696</v>
      </c>
      <c r="L250" s="1" t="s">
        <v>4047</v>
      </c>
      <c r="M250" s="8" t="s">
        <v>4198</v>
      </c>
    </row>
    <row r="251" spans="2:13">
      <c r="B251" s="8" t="str">
        <f>VLOOKUP(M251,加盟校情報!$F$3:$K$2001,6,FALSE)</f>
        <v>492283</v>
      </c>
      <c r="C251" s="8">
        <v>249</v>
      </c>
      <c r="D251" s="8" t="s">
        <v>2858</v>
      </c>
      <c r="E251" s="1" t="s">
        <v>3126</v>
      </c>
      <c r="F251" s="1" t="s">
        <v>3394</v>
      </c>
      <c r="G251" s="1"/>
      <c r="H251" s="8">
        <v>1</v>
      </c>
      <c r="I251" s="1" t="s">
        <v>4563</v>
      </c>
      <c r="J251" s="1"/>
      <c r="K251" s="1" t="s">
        <v>3697</v>
      </c>
      <c r="L251" s="1" t="s">
        <v>4048</v>
      </c>
      <c r="M251" s="8" t="s">
        <v>4198</v>
      </c>
    </row>
    <row r="252" spans="2:13">
      <c r="B252" s="8" t="str">
        <f>VLOOKUP(M252,加盟校情報!$F$3:$K$2001,6,FALSE)</f>
        <v>492283</v>
      </c>
      <c r="C252" s="8">
        <v>250</v>
      </c>
      <c r="D252" s="8" t="s">
        <v>2859</v>
      </c>
      <c r="E252" s="1" t="s">
        <v>3127</v>
      </c>
      <c r="F252" s="1" t="s">
        <v>3395</v>
      </c>
      <c r="G252" s="1"/>
      <c r="H252" s="8">
        <v>1</v>
      </c>
      <c r="I252" s="1" t="s">
        <v>4564</v>
      </c>
      <c r="J252" s="1"/>
      <c r="K252" s="1" t="s">
        <v>3698</v>
      </c>
      <c r="L252" s="1" t="s">
        <v>4049</v>
      </c>
      <c r="M252" s="8" t="s">
        <v>4198</v>
      </c>
    </row>
    <row r="253" spans="2:13">
      <c r="B253" s="8" t="str">
        <f>VLOOKUP(M253,加盟校情報!$F$3:$K$2001,6,FALSE)</f>
        <v>492283</v>
      </c>
      <c r="C253" s="8">
        <v>251</v>
      </c>
      <c r="D253" s="8" t="s">
        <v>2860</v>
      </c>
      <c r="E253" s="1" t="s">
        <v>3128</v>
      </c>
      <c r="F253" s="1" t="s">
        <v>3396</v>
      </c>
      <c r="G253" s="1"/>
      <c r="H253" s="8">
        <v>1</v>
      </c>
      <c r="I253" s="1" t="s">
        <v>4565</v>
      </c>
      <c r="J253" s="1"/>
      <c r="K253" s="1" t="s">
        <v>3699</v>
      </c>
      <c r="L253" s="1" t="s">
        <v>4050</v>
      </c>
      <c r="M253" s="8" t="s">
        <v>4198</v>
      </c>
    </row>
    <row r="254" spans="2:13">
      <c r="B254" s="8" t="str">
        <f>VLOOKUP(M254,加盟校情報!$F$3:$K$2001,6,FALSE)</f>
        <v>492283</v>
      </c>
      <c r="C254" s="8">
        <v>252</v>
      </c>
      <c r="D254" s="8" t="s">
        <v>2861</v>
      </c>
      <c r="E254" s="1" t="s">
        <v>3129</v>
      </c>
      <c r="F254" s="1" t="s">
        <v>3397</v>
      </c>
      <c r="G254" s="1"/>
      <c r="H254" s="8">
        <v>1</v>
      </c>
      <c r="I254" s="1" t="s">
        <v>4566</v>
      </c>
      <c r="J254" s="1"/>
      <c r="K254" s="1" t="s">
        <v>3700</v>
      </c>
      <c r="L254" s="1" t="s">
        <v>2735</v>
      </c>
      <c r="M254" s="8" t="s">
        <v>4198</v>
      </c>
    </row>
    <row r="255" spans="2:13">
      <c r="B255" s="8" t="str">
        <f>VLOOKUP(M255,加盟校情報!$F$3:$K$2001,6,FALSE)</f>
        <v>492283</v>
      </c>
      <c r="C255" s="8">
        <v>253</v>
      </c>
      <c r="D255" s="8" t="s">
        <v>2862</v>
      </c>
      <c r="E255" s="1" t="s">
        <v>3130</v>
      </c>
      <c r="F255" s="1" t="s">
        <v>3398</v>
      </c>
      <c r="G255" s="1"/>
      <c r="H255" s="8">
        <v>1</v>
      </c>
      <c r="I255" s="1" t="s">
        <v>4567</v>
      </c>
      <c r="J255" s="1"/>
      <c r="K255" s="1" t="s">
        <v>3560</v>
      </c>
      <c r="L255" s="1" t="s">
        <v>4051</v>
      </c>
      <c r="M255" s="8" t="s">
        <v>4198</v>
      </c>
    </row>
    <row r="256" spans="2:13">
      <c r="B256" s="8" t="str">
        <f>VLOOKUP(M256,加盟校情報!$F$3:$K$2001,6,FALSE)</f>
        <v>492283</v>
      </c>
      <c r="C256" s="8">
        <v>254</v>
      </c>
      <c r="D256" s="8" t="s">
        <v>2863</v>
      </c>
      <c r="E256" s="1" t="s">
        <v>3131</v>
      </c>
      <c r="F256" s="1" t="s">
        <v>3399</v>
      </c>
      <c r="G256" s="1"/>
      <c r="H256" s="8">
        <v>1</v>
      </c>
      <c r="I256" s="1" t="s">
        <v>4568</v>
      </c>
      <c r="J256" s="1"/>
      <c r="K256" s="1" t="s">
        <v>3701</v>
      </c>
      <c r="L256" s="1" t="s">
        <v>710</v>
      </c>
      <c r="M256" s="8" t="s">
        <v>4198</v>
      </c>
    </row>
    <row r="257" spans="2:13">
      <c r="B257" s="8" t="str">
        <f>VLOOKUP(M257,加盟校情報!$F$3:$K$2001,6,FALSE)</f>
        <v>492283</v>
      </c>
      <c r="C257" s="8">
        <v>255</v>
      </c>
      <c r="D257" s="8" t="s">
        <v>2864</v>
      </c>
      <c r="E257" s="1" t="s">
        <v>3132</v>
      </c>
      <c r="F257" s="1" t="s">
        <v>3400</v>
      </c>
      <c r="G257" s="1"/>
      <c r="H257" s="8">
        <v>1</v>
      </c>
      <c r="I257" s="1" t="s">
        <v>4569</v>
      </c>
      <c r="J257" s="1"/>
      <c r="K257" s="1" t="s">
        <v>3620</v>
      </c>
      <c r="L257" s="1" t="s">
        <v>4052</v>
      </c>
      <c r="M257" s="8" t="s">
        <v>4198</v>
      </c>
    </row>
    <row r="258" spans="2:13">
      <c r="B258" s="8" t="str">
        <f>VLOOKUP(M258,加盟校情報!$F$3:$K$2001,6,FALSE)</f>
        <v>492283</v>
      </c>
      <c r="C258" s="8">
        <v>256</v>
      </c>
      <c r="D258" s="8" t="s">
        <v>2865</v>
      </c>
      <c r="E258" s="1" t="s">
        <v>3133</v>
      </c>
      <c r="F258" s="1" t="s">
        <v>3401</v>
      </c>
      <c r="G258" s="1"/>
      <c r="H258" s="8">
        <v>1</v>
      </c>
      <c r="I258" s="1" t="s">
        <v>4570</v>
      </c>
      <c r="J258" s="1"/>
      <c r="K258" s="1" t="s">
        <v>3702</v>
      </c>
      <c r="L258" s="1" t="s">
        <v>4053</v>
      </c>
      <c r="M258" s="8" t="s">
        <v>4198</v>
      </c>
    </row>
    <row r="259" spans="2:13">
      <c r="B259" s="8" t="str">
        <f>VLOOKUP(M259,加盟校情報!$F$3:$K$2001,6,FALSE)</f>
        <v>492283</v>
      </c>
      <c r="C259" s="8">
        <v>257</v>
      </c>
      <c r="D259" s="8" t="s">
        <v>2866</v>
      </c>
      <c r="E259" s="1" t="s">
        <v>3134</v>
      </c>
      <c r="F259" s="1" t="s">
        <v>3402</v>
      </c>
      <c r="G259" s="1"/>
      <c r="H259" s="8">
        <v>1</v>
      </c>
      <c r="I259" s="1" t="s">
        <v>4571</v>
      </c>
      <c r="J259" s="1"/>
      <c r="K259" s="1" t="s">
        <v>2513</v>
      </c>
      <c r="L259" s="1" t="s">
        <v>4054</v>
      </c>
      <c r="M259" s="8" t="s">
        <v>4198</v>
      </c>
    </row>
    <row r="260" spans="2:13">
      <c r="B260" s="8" t="str">
        <f>VLOOKUP(M260,加盟校情報!$F$3:$K$2001,6,FALSE)</f>
        <v>492283</v>
      </c>
      <c r="C260" s="8">
        <v>258</v>
      </c>
      <c r="D260" s="8" t="s">
        <v>2867</v>
      </c>
      <c r="E260" s="1" t="s">
        <v>3135</v>
      </c>
      <c r="F260" s="1" t="s">
        <v>3403</v>
      </c>
      <c r="G260" s="1"/>
      <c r="H260" s="8">
        <v>1</v>
      </c>
      <c r="I260" s="1" t="s">
        <v>4572</v>
      </c>
      <c r="J260" s="1"/>
      <c r="K260" s="1" t="s">
        <v>3703</v>
      </c>
      <c r="L260" s="1" t="s">
        <v>4055</v>
      </c>
      <c r="M260" s="8" t="s">
        <v>4198</v>
      </c>
    </row>
    <row r="261" spans="2:13">
      <c r="B261" s="8" t="str">
        <f>VLOOKUP(M261,加盟校情報!$F$3:$K$2001,6,FALSE)</f>
        <v>492283</v>
      </c>
      <c r="C261" s="8">
        <v>259</v>
      </c>
      <c r="D261" s="8" t="s">
        <v>2868</v>
      </c>
      <c r="E261" s="1" t="s">
        <v>3136</v>
      </c>
      <c r="F261" s="1" t="s">
        <v>3404</v>
      </c>
      <c r="G261" s="1"/>
      <c r="H261" s="8">
        <v>1</v>
      </c>
      <c r="I261" s="1" t="s">
        <v>4573</v>
      </c>
      <c r="J261" s="1"/>
      <c r="K261" s="1" t="s">
        <v>3593</v>
      </c>
      <c r="L261" s="1" t="s">
        <v>4050</v>
      </c>
      <c r="M261" s="8" t="s">
        <v>4198</v>
      </c>
    </row>
    <row r="262" spans="2:13">
      <c r="B262" s="8" t="str">
        <f>VLOOKUP(M262,加盟校情報!$F$3:$K$2001,6,FALSE)</f>
        <v>492283</v>
      </c>
      <c r="C262" s="8">
        <v>260</v>
      </c>
      <c r="D262" s="8" t="s">
        <v>2869</v>
      </c>
      <c r="E262" s="1" t="s">
        <v>3137</v>
      </c>
      <c r="F262" s="1" t="s">
        <v>3405</v>
      </c>
      <c r="G262" s="1"/>
      <c r="H262" s="8">
        <v>1</v>
      </c>
      <c r="I262" s="1" t="s">
        <v>4574</v>
      </c>
      <c r="J262" s="1"/>
      <c r="K262" s="1" t="s">
        <v>3704</v>
      </c>
      <c r="L262" s="1" t="s">
        <v>2591</v>
      </c>
      <c r="M262" s="8" t="s">
        <v>4198</v>
      </c>
    </row>
    <row r="263" spans="2:13">
      <c r="B263" s="8" t="str">
        <f>VLOOKUP(M263,加盟校情報!$F$3:$K$2001,6,FALSE)</f>
        <v>491099</v>
      </c>
      <c r="C263" s="8">
        <v>261</v>
      </c>
      <c r="D263" s="8" t="s">
        <v>1864</v>
      </c>
      <c r="E263" s="1" t="s">
        <v>904</v>
      </c>
      <c r="F263" s="1" t="s">
        <v>905</v>
      </c>
      <c r="G263" s="1"/>
      <c r="H263" s="8">
        <v>3</v>
      </c>
      <c r="I263" s="1" t="s">
        <v>4575</v>
      </c>
      <c r="J263" s="1"/>
      <c r="K263" s="1" t="s">
        <v>683</v>
      </c>
      <c r="L263" s="1" t="s">
        <v>2781</v>
      </c>
      <c r="M263" s="8" t="s">
        <v>4199</v>
      </c>
    </row>
    <row r="264" spans="2:13">
      <c r="B264" s="8" t="str">
        <f>VLOOKUP(M264,加盟校情報!$F$3:$K$2001,6,FALSE)</f>
        <v>491099</v>
      </c>
      <c r="C264" s="8">
        <v>262</v>
      </c>
      <c r="D264" s="8" t="s">
        <v>381</v>
      </c>
      <c r="E264" s="1" t="s">
        <v>382</v>
      </c>
      <c r="F264" s="1" t="s">
        <v>383</v>
      </c>
      <c r="G264" s="1"/>
      <c r="H264" s="8">
        <v>4</v>
      </c>
      <c r="I264" s="1" t="s">
        <v>4576</v>
      </c>
      <c r="J264" s="1"/>
      <c r="K264" s="1" t="s">
        <v>2784</v>
      </c>
      <c r="L264" s="1" t="s">
        <v>4056</v>
      </c>
      <c r="M264" s="8" t="s">
        <v>4199</v>
      </c>
    </row>
    <row r="265" spans="2:13">
      <c r="B265" s="8" t="str">
        <f>VLOOKUP(M265,加盟校情報!$F$3:$K$2001,6,FALSE)</f>
        <v>491099</v>
      </c>
      <c r="C265" s="8">
        <v>263</v>
      </c>
      <c r="D265" s="8" t="s">
        <v>1863</v>
      </c>
      <c r="E265" s="1" t="s">
        <v>384</v>
      </c>
      <c r="F265" s="1" t="s">
        <v>385</v>
      </c>
      <c r="G265" s="1"/>
      <c r="H265" s="8">
        <v>4</v>
      </c>
      <c r="I265" s="1" t="s">
        <v>4577</v>
      </c>
      <c r="J265" s="1"/>
      <c r="K265" s="1" t="s">
        <v>694</v>
      </c>
      <c r="L265" s="1" t="s">
        <v>2779</v>
      </c>
      <c r="M265" s="8" t="s">
        <v>4199</v>
      </c>
    </row>
    <row r="266" spans="2:13">
      <c r="B266" s="8" t="str">
        <f>VLOOKUP(M266,加盟校情報!$F$3:$K$2001,6,FALSE)</f>
        <v>491099</v>
      </c>
      <c r="C266" s="8">
        <v>264</v>
      </c>
      <c r="D266" s="8" t="s">
        <v>395</v>
      </c>
      <c r="E266" s="1" t="s">
        <v>396</v>
      </c>
      <c r="F266" s="1" t="s">
        <v>397</v>
      </c>
      <c r="G266" s="1"/>
      <c r="H266" s="8">
        <v>4</v>
      </c>
      <c r="I266" s="1" t="s">
        <v>4578</v>
      </c>
      <c r="J266" s="1"/>
      <c r="K266" s="1" t="s">
        <v>2787</v>
      </c>
      <c r="L266" s="1" t="s">
        <v>2726</v>
      </c>
      <c r="M266" s="8" t="s">
        <v>4199</v>
      </c>
    </row>
    <row r="267" spans="2:13">
      <c r="B267" s="8" t="str">
        <f>VLOOKUP(M267,加盟校情報!$F$3:$K$2001,6,FALSE)</f>
        <v>491099</v>
      </c>
      <c r="C267" s="8">
        <v>265</v>
      </c>
      <c r="D267" s="8" t="s">
        <v>388</v>
      </c>
      <c r="E267" s="1" t="s">
        <v>389</v>
      </c>
      <c r="F267" s="1" t="s">
        <v>390</v>
      </c>
      <c r="G267" s="1"/>
      <c r="H267" s="8">
        <v>4</v>
      </c>
      <c r="I267" s="1" t="s">
        <v>4579</v>
      </c>
      <c r="J267" s="1"/>
      <c r="K267" s="1" t="s">
        <v>2783</v>
      </c>
      <c r="L267" s="1" t="s">
        <v>2578</v>
      </c>
      <c r="M267" s="8" t="s">
        <v>4199</v>
      </c>
    </row>
    <row r="268" spans="2:13">
      <c r="B268" s="8" t="str">
        <f>VLOOKUP(M268,加盟校情報!$F$3:$K$2001,6,FALSE)</f>
        <v>491099</v>
      </c>
      <c r="C268" s="8">
        <v>266</v>
      </c>
      <c r="D268" s="8" t="s">
        <v>909</v>
      </c>
      <c r="E268" s="1" t="s">
        <v>910</v>
      </c>
      <c r="F268" s="1" t="s">
        <v>911</v>
      </c>
      <c r="G268" s="1"/>
      <c r="H268" s="8">
        <v>3</v>
      </c>
      <c r="I268" s="1" t="s">
        <v>4580</v>
      </c>
      <c r="J268" s="1"/>
      <c r="K268" s="1" t="s">
        <v>2789</v>
      </c>
      <c r="L268" s="1" t="s">
        <v>703</v>
      </c>
      <c r="M268" s="8" t="s">
        <v>4199</v>
      </c>
    </row>
    <row r="269" spans="2:13">
      <c r="B269" s="8" t="str">
        <f>VLOOKUP(M269,加盟校情報!$F$3:$K$2001,6,FALSE)</f>
        <v>491099</v>
      </c>
      <c r="C269" s="8">
        <v>267</v>
      </c>
      <c r="D269" s="8" t="s">
        <v>1160</v>
      </c>
      <c r="E269" s="1" t="s">
        <v>1161</v>
      </c>
      <c r="F269" s="1" t="s">
        <v>1071</v>
      </c>
      <c r="G269" s="1"/>
      <c r="H269" s="8">
        <v>3</v>
      </c>
      <c r="I269" s="1" t="s">
        <v>4581</v>
      </c>
      <c r="J269" s="1"/>
      <c r="K269" s="1" t="s">
        <v>670</v>
      </c>
      <c r="L269" s="1" t="s">
        <v>1590</v>
      </c>
      <c r="M269" s="8" t="s">
        <v>4199</v>
      </c>
    </row>
    <row r="270" spans="2:13">
      <c r="B270" s="8" t="str">
        <f>VLOOKUP(M270,加盟校情報!$F$3:$K$2001,6,FALSE)</f>
        <v>491099</v>
      </c>
      <c r="C270" s="8">
        <v>268</v>
      </c>
      <c r="D270" s="8" t="s">
        <v>1162</v>
      </c>
      <c r="E270" s="1" t="s">
        <v>1163</v>
      </c>
      <c r="F270" s="1" t="s">
        <v>486</v>
      </c>
      <c r="G270" s="1"/>
      <c r="H270" s="8">
        <v>3</v>
      </c>
      <c r="I270" s="1" t="s">
        <v>4582</v>
      </c>
      <c r="J270" s="1"/>
      <c r="K270" s="1" t="s">
        <v>2788</v>
      </c>
      <c r="L270" s="1" t="s">
        <v>2459</v>
      </c>
      <c r="M270" s="8" t="s">
        <v>4199</v>
      </c>
    </row>
    <row r="271" spans="2:13">
      <c r="B271" s="8" t="str">
        <f>VLOOKUP(M271,加盟校情報!$F$3:$K$2001,6,FALSE)</f>
        <v>491099</v>
      </c>
      <c r="C271" s="8">
        <v>269</v>
      </c>
      <c r="D271" s="8" t="s">
        <v>906</v>
      </c>
      <c r="E271" s="1" t="s">
        <v>907</v>
      </c>
      <c r="F271" s="1" t="s">
        <v>908</v>
      </c>
      <c r="G271" s="1"/>
      <c r="H271" s="8">
        <v>3</v>
      </c>
      <c r="I271" s="1" t="s">
        <v>4583</v>
      </c>
      <c r="J271" s="1"/>
      <c r="K271" s="1" t="s">
        <v>1126</v>
      </c>
      <c r="L271" s="1" t="s">
        <v>2791</v>
      </c>
      <c r="M271" s="8" t="s">
        <v>4199</v>
      </c>
    </row>
    <row r="272" spans="2:13">
      <c r="B272" s="8" t="str">
        <f>VLOOKUP(M272,加盟校情報!$F$3:$K$2001,6,FALSE)</f>
        <v>491099</v>
      </c>
      <c r="C272" s="8">
        <v>270</v>
      </c>
      <c r="D272" s="8" t="s">
        <v>1865</v>
      </c>
      <c r="E272" s="1" t="s">
        <v>1164</v>
      </c>
      <c r="F272" s="1" t="s">
        <v>821</v>
      </c>
      <c r="G272" s="1"/>
      <c r="H272" s="8">
        <v>3</v>
      </c>
      <c r="I272" s="1" t="s">
        <v>4584</v>
      </c>
      <c r="J272" s="1"/>
      <c r="K272" s="1" t="s">
        <v>2785</v>
      </c>
      <c r="L272" s="1" t="s">
        <v>2786</v>
      </c>
      <c r="M272" s="8" t="s">
        <v>4199</v>
      </c>
    </row>
    <row r="273" spans="2:13">
      <c r="B273" s="8" t="str">
        <f>VLOOKUP(M273,加盟校情報!$F$3:$K$2001,6,FALSE)</f>
        <v>491099</v>
      </c>
      <c r="C273" s="8">
        <v>271</v>
      </c>
      <c r="D273" s="8" t="s">
        <v>912</v>
      </c>
      <c r="E273" s="1" t="s">
        <v>913</v>
      </c>
      <c r="F273" s="1" t="s">
        <v>486</v>
      </c>
      <c r="G273" s="1"/>
      <c r="H273" s="8">
        <v>3</v>
      </c>
      <c r="I273" s="1" t="s">
        <v>4585</v>
      </c>
      <c r="J273" s="1"/>
      <c r="K273" s="1" t="s">
        <v>2780</v>
      </c>
      <c r="L273" s="1" t="s">
        <v>710</v>
      </c>
      <c r="M273" s="8" t="s">
        <v>4199</v>
      </c>
    </row>
    <row r="274" spans="2:13">
      <c r="B274" s="8" t="str">
        <f>VLOOKUP(M274,加盟校情報!$F$3:$K$2001,6,FALSE)</f>
        <v>491099</v>
      </c>
      <c r="C274" s="8">
        <v>272</v>
      </c>
      <c r="D274" s="8" t="s">
        <v>2003</v>
      </c>
      <c r="E274" s="1" t="s">
        <v>2004</v>
      </c>
      <c r="F274" s="1" t="s">
        <v>2360</v>
      </c>
      <c r="G274" s="1"/>
      <c r="H274" s="8">
        <v>2</v>
      </c>
      <c r="I274" s="1" t="s">
        <v>4586</v>
      </c>
      <c r="J274" s="1"/>
      <c r="K274" s="1" t="s">
        <v>3705</v>
      </c>
      <c r="L274" s="1" t="s">
        <v>4057</v>
      </c>
      <c r="M274" s="8" t="s">
        <v>4199</v>
      </c>
    </row>
    <row r="275" spans="2:13">
      <c r="B275" s="8" t="str">
        <f>VLOOKUP(M275,加盟校情報!$F$3:$K$2001,6,FALSE)</f>
        <v>491099</v>
      </c>
      <c r="C275" s="8">
        <v>273</v>
      </c>
      <c r="D275" s="8" t="s">
        <v>1999</v>
      </c>
      <c r="E275" s="1" t="s">
        <v>2000</v>
      </c>
      <c r="F275" s="1" t="s">
        <v>2351</v>
      </c>
      <c r="G275" s="1"/>
      <c r="H275" s="8">
        <v>2</v>
      </c>
      <c r="I275" s="1" t="s">
        <v>4587</v>
      </c>
      <c r="J275" s="1"/>
      <c r="K275" s="1" t="s">
        <v>3706</v>
      </c>
      <c r="L275" s="1" t="s">
        <v>2479</v>
      </c>
      <c r="M275" s="8" t="s">
        <v>4199</v>
      </c>
    </row>
    <row r="276" spans="2:13">
      <c r="B276" s="8" t="str">
        <f>VLOOKUP(M276,加盟校情報!$F$3:$K$2001,6,FALSE)</f>
        <v>491099</v>
      </c>
      <c r="C276" s="8">
        <v>274</v>
      </c>
      <c r="D276" s="8" t="s">
        <v>2005</v>
      </c>
      <c r="E276" s="1" t="s">
        <v>2006</v>
      </c>
      <c r="F276" s="1" t="s">
        <v>2361</v>
      </c>
      <c r="G276" s="1"/>
      <c r="H276" s="8">
        <v>2</v>
      </c>
      <c r="I276" s="1" t="s">
        <v>4588</v>
      </c>
      <c r="J276" s="1"/>
      <c r="K276" s="1" t="s">
        <v>3707</v>
      </c>
      <c r="L276" s="1" t="s">
        <v>4058</v>
      </c>
      <c r="M276" s="8" t="s">
        <v>4199</v>
      </c>
    </row>
    <row r="277" spans="2:13">
      <c r="B277" s="8" t="str">
        <f>VLOOKUP(M277,加盟校情報!$F$3:$K$2001,6,FALSE)</f>
        <v>491099</v>
      </c>
      <c r="C277" s="8">
        <v>275</v>
      </c>
      <c r="D277" s="8" t="s">
        <v>391</v>
      </c>
      <c r="E277" s="1" t="s">
        <v>392</v>
      </c>
      <c r="F277" s="1" t="s">
        <v>393</v>
      </c>
      <c r="G277" s="1"/>
      <c r="H277" s="8">
        <v>4</v>
      </c>
      <c r="I277" s="1" t="s">
        <v>4589</v>
      </c>
      <c r="J277" s="1"/>
      <c r="K277" s="1" t="s">
        <v>2782</v>
      </c>
      <c r="L277" s="1" t="s">
        <v>678</v>
      </c>
      <c r="M277" s="8" t="s">
        <v>4199</v>
      </c>
    </row>
    <row r="278" spans="2:13">
      <c r="B278" s="8" t="str">
        <f>VLOOKUP(M278,加盟校情報!$F$3:$K$2001,6,FALSE)</f>
        <v>491099</v>
      </c>
      <c r="C278" s="8">
        <v>276</v>
      </c>
      <c r="D278" s="8" t="s">
        <v>386</v>
      </c>
      <c r="E278" s="1" t="s">
        <v>387</v>
      </c>
      <c r="F278" s="1" t="s">
        <v>378</v>
      </c>
      <c r="G278" s="1"/>
      <c r="H278" s="8">
        <v>4</v>
      </c>
      <c r="I278" s="1" t="s">
        <v>4590</v>
      </c>
      <c r="J278" s="1"/>
      <c r="K278" s="1" t="s">
        <v>2790</v>
      </c>
      <c r="L278" s="1" t="s">
        <v>2567</v>
      </c>
      <c r="M278" s="8" t="s">
        <v>4199</v>
      </c>
    </row>
    <row r="279" spans="2:13">
      <c r="B279" s="8" t="str">
        <f>VLOOKUP(M279,加盟校情報!$F$3:$K$2001,6,FALSE)</f>
        <v>491099</v>
      </c>
      <c r="C279" s="8">
        <v>277</v>
      </c>
      <c r="D279" s="8" t="s">
        <v>2007</v>
      </c>
      <c r="E279" s="1" t="s">
        <v>2008</v>
      </c>
      <c r="F279" s="1" t="s">
        <v>2362</v>
      </c>
      <c r="G279" s="1"/>
      <c r="H279" s="8">
        <v>2</v>
      </c>
      <c r="I279" s="1" t="s">
        <v>4591</v>
      </c>
      <c r="J279" s="1"/>
      <c r="K279" s="1" t="s">
        <v>3708</v>
      </c>
      <c r="L279" s="1" t="s">
        <v>4059</v>
      </c>
      <c r="M279" s="8" t="s">
        <v>4199</v>
      </c>
    </row>
    <row r="280" spans="2:13">
      <c r="B280" s="8" t="str">
        <f>VLOOKUP(M280,加盟校情報!$F$3:$K$2001,6,FALSE)</f>
        <v>491099</v>
      </c>
      <c r="C280" s="8">
        <v>278</v>
      </c>
      <c r="D280" s="8" t="s">
        <v>2001</v>
      </c>
      <c r="E280" s="1" t="s">
        <v>2002</v>
      </c>
      <c r="F280" s="1" t="s">
        <v>2282</v>
      </c>
      <c r="G280" s="1"/>
      <c r="H280" s="8">
        <v>2</v>
      </c>
      <c r="I280" s="1" t="s">
        <v>4592</v>
      </c>
      <c r="J280" s="1"/>
      <c r="K280" s="1" t="s">
        <v>3709</v>
      </c>
      <c r="L280" s="1" t="s">
        <v>4060</v>
      </c>
      <c r="M280" s="8" t="s">
        <v>4199</v>
      </c>
    </row>
    <row r="281" spans="2:13">
      <c r="B281" s="8" t="str">
        <f>VLOOKUP(M281,加盟校情報!$F$3:$K$2001,6,FALSE)</f>
        <v>491099</v>
      </c>
      <c r="C281" s="8">
        <v>279</v>
      </c>
      <c r="D281" s="8" t="s">
        <v>2870</v>
      </c>
      <c r="E281" s="1" t="s">
        <v>3138</v>
      </c>
      <c r="F281" s="1" t="s">
        <v>3406</v>
      </c>
      <c r="G281" s="1"/>
      <c r="H281" s="8">
        <v>4</v>
      </c>
      <c r="I281" s="1" t="s">
        <v>4593</v>
      </c>
      <c r="J281" s="1"/>
      <c r="K281" s="1" t="s">
        <v>3710</v>
      </c>
      <c r="L281" s="1" t="s">
        <v>4061</v>
      </c>
      <c r="M281" s="8" t="s">
        <v>4199</v>
      </c>
    </row>
    <row r="282" spans="2:13">
      <c r="B282" s="8" t="str">
        <f>VLOOKUP(M282,加盟校情報!$F$3:$K$2001,6,FALSE)</f>
        <v>492273</v>
      </c>
      <c r="C282" s="8">
        <v>280</v>
      </c>
      <c r="D282" s="8" t="s">
        <v>109</v>
      </c>
      <c r="E282" s="1" t="s">
        <v>110</v>
      </c>
      <c r="F282" s="1" t="s">
        <v>111</v>
      </c>
      <c r="G282" s="1"/>
      <c r="H282" s="8">
        <v>4</v>
      </c>
      <c r="I282" s="1" t="s">
        <v>4594</v>
      </c>
      <c r="J282" s="1"/>
      <c r="K282" s="1" t="s">
        <v>2480</v>
      </c>
      <c r="L282" s="1" t="s">
        <v>2481</v>
      </c>
      <c r="M282" s="8" t="s">
        <v>4200</v>
      </c>
    </row>
    <row r="283" spans="2:13">
      <c r="B283" s="8" t="str">
        <f>VLOOKUP(M283,加盟校情報!$F$3:$K$2001,6,FALSE)</f>
        <v>492273</v>
      </c>
      <c r="C283" s="8">
        <v>281</v>
      </c>
      <c r="D283" s="8" t="s">
        <v>171</v>
      </c>
      <c r="E283" s="1" t="s">
        <v>172</v>
      </c>
      <c r="F283" s="1" t="s">
        <v>173</v>
      </c>
      <c r="G283" s="1"/>
      <c r="H283" s="8">
        <v>4</v>
      </c>
      <c r="I283" s="1" t="s">
        <v>4595</v>
      </c>
      <c r="J283" s="1"/>
      <c r="K283" s="1" t="s">
        <v>2506</v>
      </c>
      <c r="L283" s="1" t="s">
        <v>2507</v>
      </c>
      <c r="M283" s="8" t="s">
        <v>4200</v>
      </c>
    </row>
    <row r="284" spans="2:13">
      <c r="B284" s="8" t="str">
        <f>VLOOKUP(M284,加盟校情報!$F$3:$K$2001,6,FALSE)</f>
        <v>492273</v>
      </c>
      <c r="C284" s="8">
        <v>282</v>
      </c>
      <c r="D284" s="8" t="s">
        <v>854</v>
      </c>
      <c r="E284" s="1" t="s">
        <v>855</v>
      </c>
      <c r="F284" s="1" t="s">
        <v>856</v>
      </c>
      <c r="G284" s="1"/>
      <c r="H284" s="8">
        <v>3</v>
      </c>
      <c r="I284" s="1" t="s">
        <v>4596</v>
      </c>
      <c r="J284" s="1"/>
      <c r="K284" s="1" t="s">
        <v>2577</v>
      </c>
      <c r="L284" s="1" t="s">
        <v>2535</v>
      </c>
      <c r="M284" s="8" t="s">
        <v>4200</v>
      </c>
    </row>
    <row r="285" spans="2:13">
      <c r="B285" s="8" t="str">
        <f>VLOOKUP(M285,加盟校情報!$F$3:$K$2001,6,FALSE)</f>
        <v>492273</v>
      </c>
      <c r="C285" s="8">
        <v>283</v>
      </c>
      <c r="D285" s="8" t="s">
        <v>2871</v>
      </c>
      <c r="E285" s="1" t="s">
        <v>3139</v>
      </c>
      <c r="F285" s="1" t="s">
        <v>3407</v>
      </c>
      <c r="G285" s="1"/>
      <c r="H285" s="8">
        <v>2</v>
      </c>
      <c r="I285" s="1" t="s">
        <v>4597</v>
      </c>
      <c r="J285" s="1"/>
      <c r="K285" s="1" t="s">
        <v>3711</v>
      </c>
      <c r="L285" s="1" t="s">
        <v>2479</v>
      </c>
      <c r="M285" s="8" t="s">
        <v>4200</v>
      </c>
    </row>
    <row r="286" spans="2:13">
      <c r="B286" s="8" t="str">
        <f>VLOOKUP(M286,加盟校情報!$F$3:$K$2001,6,FALSE)</f>
        <v>492273</v>
      </c>
      <c r="C286" s="8">
        <v>284</v>
      </c>
      <c r="D286" s="8" t="s">
        <v>136</v>
      </c>
      <c r="E286" s="1" t="s">
        <v>3140</v>
      </c>
      <c r="F286" s="1" t="s">
        <v>137</v>
      </c>
      <c r="G286" s="1"/>
      <c r="H286" s="8">
        <v>4</v>
      </c>
      <c r="I286" s="1" t="s">
        <v>4598</v>
      </c>
      <c r="J286" s="1"/>
      <c r="K286" s="1" t="s">
        <v>2492</v>
      </c>
      <c r="L286" s="1" t="s">
        <v>2494</v>
      </c>
      <c r="M286" s="8" t="s">
        <v>4200</v>
      </c>
    </row>
    <row r="287" spans="2:13">
      <c r="B287" s="8" t="str">
        <f>VLOOKUP(M287,加盟校情報!$F$3:$K$2001,6,FALSE)</f>
        <v>492273</v>
      </c>
      <c r="C287" s="8">
        <v>285</v>
      </c>
      <c r="D287" s="8" t="s">
        <v>123</v>
      </c>
      <c r="E287" s="1" t="s">
        <v>124</v>
      </c>
      <c r="F287" s="1" t="s">
        <v>125</v>
      </c>
      <c r="G287" s="1"/>
      <c r="H287" s="8">
        <v>4</v>
      </c>
      <c r="I287" s="1" t="s">
        <v>4599</v>
      </c>
      <c r="J287" s="1"/>
      <c r="K287" s="1" t="s">
        <v>2487</v>
      </c>
      <c r="L287" s="1" t="s">
        <v>2488</v>
      </c>
      <c r="M287" s="8" t="s">
        <v>4200</v>
      </c>
    </row>
    <row r="288" spans="2:13">
      <c r="B288" s="8" t="str">
        <f>VLOOKUP(M288,加盟校情報!$F$3:$K$2001,6,FALSE)</f>
        <v>492273</v>
      </c>
      <c r="C288" s="8">
        <v>286</v>
      </c>
      <c r="D288" s="8" t="s">
        <v>210</v>
      </c>
      <c r="E288" s="1" t="s">
        <v>211</v>
      </c>
      <c r="F288" s="1" t="s">
        <v>212</v>
      </c>
      <c r="G288" s="1"/>
      <c r="H288" s="8">
        <v>4</v>
      </c>
      <c r="I288" s="1" t="s">
        <v>4600</v>
      </c>
      <c r="J288" s="1"/>
      <c r="K288" s="1" t="s">
        <v>701</v>
      </c>
      <c r="L288" s="1" t="s">
        <v>2530</v>
      </c>
      <c r="M288" s="8" t="s">
        <v>4200</v>
      </c>
    </row>
    <row r="289" spans="2:13">
      <c r="B289" s="8" t="str">
        <f>VLOOKUP(M289,加盟校情報!$F$3:$K$2001,6,FALSE)</f>
        <v>492273</v>
      </c>
      <c r="C289" s="8">
        <v>287</v>
      </c>
      <c r="D289" s="8" t="s">
        <v>121</v>
      </c>
      <c r="E289" s="1" t="s">
        <v>122</v>
      </c>
      <c r="F289" s="1" t="s">
        <v>53</v>
      </c>
      <c r="G289" s="1"/>
      <c r="H289" s="8">
        <v>4</v>
      </c>
      <c r="I289" s="1" t="s">
        <v>4601</v>
      </c>
      <c r="J289" s="1"/>
      <c r="K289" s="1" t="s">
        <v>2486</v>
      </c>
      <c r="L289" s="1" t="s">
        <v>1102</v>
      </c>
      <c r="M289" s="8" t="s">
        <v>4200</v>
      </c>
    </row>
    <row r="290" spans="2:13">
      <c r="B290" s="8" t="str">
        <f>VLOOKUP(M290,加盟校情報!$F$3:$K$2001,6,FALSE)</f>
        <v>492273</v>
      </c>
      <c r="C290" s="8">
        <v>288</v>
      </c>
      <c r="D290" s="8" t="s">
        <v>161</v>
      </c>
      <c r="E290" s="1" t="s">
        <v>162</v>
      </c>
      <c r="F290" s="1" t="s">
        <v>163</v>
      </c>
      <c r="G290" s="1"/>
      <c r="H290" s="8">
        <v>4</v>
      </c>
      <c r="I290" s="1" t="s">
        <v>4602</v>
      </c>
      <c r="J290" s="1"/>
      <c r="K290" s="1" t="s">
        <v>2502</v>
      </c>
      <c r="L290" s="1" t="s">
        <v>2503</v>
      </c>
      <c r="M290" s="8" t="s">
        <v>4200</v>
      </c>
    </row>
    <row r="291" spans="2:13">
      <c r="B291" s="8" t="str">
        <f>VLOOKUP(M291,加盟校情報!$F$3:$K$2001,6,FALSE)</f>
        <v>492273</v>
      </c>
      <c r="C291" s="8">
        <v>289</v>
      </c>
      <c r="D291" s="8" t="s">
        <v>112</v>
      </c>
      <c r="E291" s="1" t="s">
        <v>113</v>
      </c>
      <c r="F291" s="1" t="s">
        <v>114</v>
      </c>
      <c r="G291" s="1"/>
      <c r="H291" s="8">
        <v>4</v>
      </c>
      <c r="I291" s="1" t="s">
        <v>4603</v>
      </c>
      <c r="J291" s="1"/>
      <c r="K291" s="1" t="s">
        <v>2482</v>
      </c>
      <c r="L291" s="1" t="s">
        <v>2483</v>
      </c>
      <c r="M291" s="8" t="s">
        <v>4200</v>
      </c>
    </row>
    <row r="292" spans="2:13">
      <c r="B292" s="8" t="str">
        <f>VLOOKUP(M292,加盟校情報!$F$3:$K$2001,6,FALSE)</f>
        <v>492273</v>
      </c>
      <c r="C292" s="8">
        <v>290</v>
      </c>
      <c r="D292" s="8" t="s">
        <v>185</v>
      </c>
      <c r="E292" s="1" t="s">
        <v>186</v>
      </c>
      <c r="F292" s="1" t="s">
        <v>187</v>
      </c>
      <c r="G292" s="1"/>
      <c r="H292" s="8">
        <v>4</v>
      </c>
      <c r="I292" s="1" t="s">
        <v>4604</v>
      </c>
      <c r="J292" s="1"/>
      <c r="K292" s="1" t="s">
        <v>2515</v>
      </c>
      <c r="L292" s="1" t="s">
        <v>2516</v>
      </c>
      <c r="M292" s="8" t="s">
        <v>4200</v>
      </c>
    </row>
    <row r="293" spans="2:13">
      <c r="B293" s="8" t="str">
        <f>VLOOKUP(M293,加盟校情報!$F$3:$K$2001,6,FALSE)</f>
        <v>492273</v>
      </c>
      <c r="C293" s="8">
        <v>291</v>
      </c>
      <c r="D293" s="8" t="s">
        <v>166</v>
      </c>
      <c r="E293" s="1" t="s">
        <v>167</v>
      </c>
      <c r="F293" s="1" t="s">
        <v>38</v>
      </c>
      <c r="G293" s="1"/>
      <c r="H293" s="8">
        <v>4</v>
      </c>
      <c r="I293" s="1" t="s">
        <v>4605</v>
      </c>
      <c r="J293" s="1"/>
      <c r="K293" s="1" t="s">
        <v>1126</v>
      </c>
      <c r="L293" s="1" t="s">
        <v>734</v>
      </c>
      <c r="M293" s="8" t="s">
        <v>4200</v>
      </c>
    </row>
    <row r="294" spans="2:13">
      <c r="B294" s="8" t="str">
        <f>VLOOKUP(M294,加盟校情報!$F$3:$K$2001,6,FALSE)</f>
        <v>492273</v>
      </c>
      <c r="C294" s="8">
        <v>292</v>
      </c>
      <c r="D294" s="8" t="s">
        <v>153</v>
      </c>
      <c r="E294" s="1" t="s">
        <v>154</v>
      </c>
      <c r="F294" s="1" t="s">
        <v>155</v>
      </c>
      <c r="G294" s="1"/>
      <c r="H294" s="8">
        <v>4</v>
      </c>
      <c r="I294" s="1" t="s">
        <v>4606</v>
      </c>
      <c r="J294" s="1"/>
      <c r="K294" s="1" t="s">
        <v>2499</v>
      </c>
      <c r="L294" s="1" t="s">
        <v>672</v>
      </c>
      <c r="M294" s="8" t="s">
        <v>4200</v>
      </c>
    </row>
    <row r="295" spans="2:13">
      <c r="B295" s="8" t="str">
        <f>VLOOKUP(M295,加盟校情報!$F$3:$K$2001,6,FALSE)</f>
        <v>492273</v>
      </c>
      <c r="C295" s="8">
        <v>293</v>
      </c>
      <c r="D295" s="8" t="s">
        <v>131</v>
      </c>
      <c r="E295" s="1" t="s">
        <v>132</v>
      </c>
      <c r="F295" s="1" t="s">
        <v>133</v>
      </c>
      <c r="G295" s="1"/>
      <c r="H295" s="8">
        <v>4</v>
      </c>
      <c r="I295" s="1" t="s">
        <v>4607</v>
      </c>
      <c r="J295" s="1"/>
      <c r="K295" s="1" t="s">
        <v>1539</v>
      </c>
      <c r="L295" s="1" t="s">
        <v>1540</v>
      </c>
      <c r="M295" s="8" t="s">
        <v>4200</v>
      </c>
    </row>
    <row r="296" spans="2:13">
      <c r="B296" s="8" t="str">
        <f>VLOOKUP(M296,加盟校情報!$F$3:$K$2001,6,FALSE)</f>
        <v>492273</v>
      </c>
      <c r="C296" s="8">
        <v>294</v>
      </c>
      <c r="D296" s="8" t="s">
        <v>200</v>
      </c>
      <c r="E296" s="1" t="s">
        <v>201</v>
      </c>
      <c r="F296" s="1" t="s">
        <v>202</v>
      </c>
      <c r="G296" s="1"/>
      <c r="H296" s="8">
        <v>4</v>
      </c>
      <c r="I296" s="1" t="s">
        <v>4608</v>
      </c>
      <c r="J296" s="1"/>
      <c r="K296" s="1" t="s">
        <v>2523</v>
      </c>
      <c r="L296" s="1" t="s">
        <v>2524</v>
      </c>
      <c r="M296" s="8" t="s">
        <v>4200</v>
      </c>
    </row>
    <row r="297" spans="2:13">
      <c r="B297" s="8" t="str">
        <f>VLOOKUP(M297,加盟校情報!$F$3:$K$2001,6,FALSE)</f>
        <v>492273</v>
      </c>
      <c r="C297" s="8">
        <v>295</v>
      </c>
      <c r="D297" s="8" t="s">
        <v>159</v>
      </c>
      <c r="E297" s="1" t="s">
        <v>160</v>
      </c>
      <c r="F297" s="1" t="s">
        <v>155</v>
      </c>
      <c r="G297" s="1"/>
      <c r="H297" s="8">
        <v>4</v>
      </c>
      <c r="I297" s="1" t="s">
        <v>4609</v>
      </c>
      <c r="J297" s="1"/>
      <c r="K297" s="1" t="s">
        <v>2501</v>
      </c>
      <c r="L297" s="1" t="s">
        <v>672</v>
      </c>
      <c r="M297" s="8" t="s">
        <v>4200</v>
      </c>
    </row>
    <row r="298" spans="2:13">
      <c r="B298" s="8" t="str">
        <f>VLOOKUP(M298,加盟校情報!$F$3:$K$2001,6,FALSE)</f>
        <v>492273</v>
      </c>
      <c r="C298" s="8">
        <v>296</v>
      </c>
      <c r="D298" s="8" t="s">
        <v>134</v>
      </c>
      <c r="E298" s="1" t="s">
        <v>3141</v>
      </c>
      <c r="F298" s="1" t="s">
        <v>135</v>
      </c>
      <c r="G298" s="1"/>
      <c r="H298" s="8">
        <v>4</v>
      </c>
      <c r="I298" s="1" t="s">
        <v>4610</v>
      </c>
      <c r="J298" s="1"/>
      <c r="K298" s="1" t="s">
        <v>2492</v>
      </c>
      <c r="L298" s="1" t="s">
        <v>2493</v>
      </c>
      <c r="M298" s="8" t="s">
        <v>4200</v>
      </c>
    </row>
    <row r="299" spans="2:13">
      <c r="B299" s="8" t="str">
        <f>VLOOKUP(M299,加盟校情報!$F$3:$K$2001,6,FALSE)</f>
        <v>492273</v>
      </c>
      <c r="C299" s="8">
        <v>297</v>
      </c>
      <c r="D299" s="8" t="s">
        <v>156</v>
      </c>
      <c r="E299" s="1" t="s">
        <v>157</v>
      </c>
      <c r="F299" s="1" t="s">
        <v>158</v>
      </c>
      <c r="G299" s="1"/>
      <c r="H299" s="8">
        <v>4</v>
      </c>
      <c r="I299" s="1" t="s">
        <v>4611</v>
      </c>
      <c r="J299" s="1"/>
      <c r="K299" s="1" t="s">
        <v>2500</v>
      </c>
      <c r="L299" s="1" t="s">
        <v>3969</v>
      </c>
      <c r="M299" s="8" t="s">
        <v>4200</v>
      </c>
    </row>
    <row r="300" spans="2:13">
      <c r="B300" s="8" t="str">
        <f>VLOOKUP(M300,加盟校情報!$F$3:$K$2001,6,FALSE)</f>
        <v>492273</v>
      </c>
      <c r="C300" s="8">
        <v>298</v>
      </c>
      <c r="D300" s="8" t="s">
        <v>178</v>
      </c>
      <c r="E300" s="1" t="s">
        <v>179</v>
      </c>
      <c r="F300" s="1" t="s">
        <v>137</v>
      </c>
      <c r="G300" s="1"/>
      <c r="H300" s="8">
        <v>4</v>
      </c>
      <c r="I300" s="1" t="s">
        <v>4612</v>
      </c>
      <c r="J300" s="1"/>
      <c r="K300" s="1" t="s">
        <v>2510</v>
      </c>
      <c r="L300" s="1" t="s">
        <v>2511</v>
      </c>
      <c r="M300" s="8" t="s">
        <v>4200</v>
      </c>
    </row>
    <row r="301" spans="2:13">
      <c r="B301" s="8" t="str">
        <f>VLOOKUP(M301,加盟校情報!$F$3:$K$2001,6,FALSE)</f>
        <v>492273</v>
      </c>
      <c r="C301" s="8">
        <v>299</v>
      </c>
      <c r="D301" s="8" t="s">
        <v>205</v>
      </c>
      <c r="E301" s="1" t="s">
        <v>206</v>
      </c>
      <c r="F301" s="1" t="s">
        <v>207</v>
      </c>
      <c r="G301" s="1"/>
      <c r="H301" s="8">
        <v>4</v>
      </c>
      <c r="I301" s="1" t="s">
        <v>4613</v>
      </c>
      <c r="J301" s="1"/>
      <c r="K301" s="1" t="s">
        <v>2526</v>
      </c>
      <c r="L301" s="1" t="s">
        <v>2527</v>
      </c>
      <c r="M301" s="8" t="s">
        <v>4200</v>
      </c>
    </row>
    <row r="302" spans="2:13">
      <c r="B302" s="8" t="str">
        <f>VLOOKUP(M302,加盟校情報!$F$3:$K$2001,6,FALSE)</f>
        <v>492273</v>
      </c>
      <c r="C302" s="8">
        <v>300</v>
      </c>
      <c r="D302" s="8" t="s">
        <v>849</v>
      </c>
      <c r="E302" s="1" t="s">
        <v>850</v>
      </c>
      <c r="F302" s="1" t="s">
        <v>187</v>
      </c>
      <c r="G302" s="1"/>
      <c r="H302" s="8">
        <v>3</v>
      </c>
      <c r="I302" s="1" t="s">
        <v>4614</v>
      </c>
      <c r="J302" s="1"/>
      <c r="K302" s="1" t="s">
        <v>2575</v>
      </c>
      <c r="L302" s="1" t="s">
        <v>2548</v>
      </c>
      <c r="M302" s="8" t="s">
        <v>4200</v>
      </c>
    </row>
    <row r="303" spans="2:13">
      <c r="B303" s="8" t="str">
        <f>VLOOKUP(M303,加盟校情報!$F$3:$K$2001,6,FALSE)</f>
        <v>492273</v>
      </c>
      <c r="C303" s="8">
        <v>301</v>
      </c>
      <c r="D303" s="8" t="s">
        <v>1731</v>
      </c>
      <c r="E303" s="1" t="s">
        <v>208</v>
      </c>
      <c r="F303" s="1" t="s">
        <v>209</v>
      </c>
      <c r="G303" s="1"/>
      <c r="H303" s="8">
        <v>4</v>
      </c>
      <c r="I303" s="1" t="s">
        <v>4615</v>
      </c>
      <c r="J303" s="1"/>
      <c r="K303" s="1" t="s">
        <v>2528</v>
      </c>
      <c r="L303" s="1" t="s">
        <v>2529</v>
      </c>
      <c r="M303" s="8" t="s">
        <v>4200</v>
      </c>
    </row>
    <row r="304" spans="2:13">
      <c r="B304" s="8" t="str">
        <f>VLOOKUP(M304,加盟校情報!$F$3:$K$2001,6,FALSE)</f>
        <v>492273</v>
      </c>
      <c r="C304" s="8">
        <v>302</v>
      </c>
      <c r="D304" s="8" t="s">
        <v>175</v>
      </c>
      <c r="E304" s="1" t="s">
        <v>176</v>
      </c>
      <c r="F304" s="1" t="s">
        <v>177</v>
      </c>
      <c r="G304" s="1"/>
      <c r="H304" s="8">
        <v>4</v>
      </c>
      <c r="I304" s="1" t="s">
        <v>4616</v>
      </c>
      <c r="J304" s="1"/>
      <c r="K304" s="1" t="s">
        <v>2508</v>
      </c>
      <c r="L304" s="1" t="s">
        <v>2509</v>
      </c>
      <c r="M304" s="8" t="s">
        <v>4200</v>
      </c>
    </row>
    <row r="305" spans="2:13">
      <c r="B305" s="8" t="str">
        <f>VLOOKUP(M305,加盟校情報!$F$3:$K$2001,6,FALSE)</f>
        <v>492273</v>
      </c>
      <c r="C305" s="8">
        <v>303</v>
      </c>
      <c r="D305" s="8" t="s">
        <v>144</v>
      </c>
      <c r="E305" s="1" t="s">
        <v>145</v>
      </c>
      <c r="F305" s="1" t="s">
        <v>146</v>
      </c>
      <c r="G305" s="1"/>
      <c r="H305" s="8">
        <v>4</v>
      </c>
      <c r="I305" s="1" t="s">
        <v>4617</v>
      </c>
      <c r="J305" s="1"/>
      <c r="K305" s="1" t="s">
        <v>2496</v>
      </c>
      <c r="L305" s="1" t="s">
        <v>682</v>
      </c>
      <c r="M305" s="8" t="s">
        <v>4200</v>
      </c>
    </row>
    <row r="306" spans="2:13">
      <c r="B306" s="8" t="str">
        <f>VLOOKUP(M306,加盟校情報!$F$3:$K$2001,6,FALSE)</f>
        <v>492273</v>
      </c>
      <c r="C306" s="8">
        <v>304</v>
      </c>
      <c r="D306" s="8" t="s">
        <v>138</v>
      </c>
      <c r="E306" s="1" t="s">
        <v>139</v>
      </c>
      <c r="F306" s="1" t="s">
        <v>140</v>
      </c>
      <c r="G306" s="1"/>
      <c r="H306" s="8">
        <v>4</v>
      </c>
      <c r="I306" s="1" t="s">
        <v>4618</v>
      </c>
      <c r="J306" s="1"/>
      <c r="K306" s="1" t="s">
        <v>2455</v>
      </c>
      <c r="L306" s="1" t="s">
        <v>693</v>
      </c>
      <c r="M306" s="8" t="s">
        <v>4200</v>
      </c>
    </row>
    <row r="307" spans="2:13">
      <c r="B307" s="8" t="str">
        <f>VLOOKUP(M307,加盟校情報!$F$3:$K$2001,6,FALSE)</f>
        <v>492273</v>
      </c>
      <c r="C307" s="8">
        <v>305</v>
      </c>
      <c r="D307" s="8" t="s">
        <v>115</v>
      </c>
      <c r="E307" s="1" t="s">
        <v>116</v>
      </c>
      <c r="F307" s="1" t="s">
        <v>64</v>
      </c>
      <c r="G307" s="1"/>
      <c r="H307" s="8">
        <v>4</v>
      </c>
      <c r="I307" s="1" t="s">
        <v>4619</v>
      </c>
      <c r="J307" s="1"/>
      <c r="K307" s="1" t="s">
        <v>2484</v>
      </c>
      <c r="L307" s="1" t="s">
        <v>672</v>
      </c>
      <c r="M307" s="8" t="s">
        <v>4200</v>
      </c>
    </row>
    <row r="308" spans="2:13">
      <c r="B308" s="8" t="str">
        <f>VLOOKUP(M308,加盟校情報!$F$3:$K$2001,6,FALSE)</f>
        <v>492273</v>
      </c>
      <c r="C308" s="8">
        <v>306</v>
      </c>
      <c r="D308" s="8" t="s">
        <v>188</v>
      </c>
      <c r="E308" s="1" t="s">
        <v>189</v>
      </c>
      <c r="F308" s="1" t="s">
        <v>190</v>
      </c>
      <c r="G308" s="1"/>
      <c r="H308" s="8">
        <v>4</v>
      </c>
      <c r="I308" s="1" t="s">
        <v>4620</v>
      </c>
      <c r="J308" s="1"/>
      <c r="K308" s="1" t="s">
        <v>2517</v>
      </c>
      <c r="L308" s="1" t="s">
        <v>2518</v>
      </c>
      <c r="M308" s="8" t="s">
        <v>4200</v>
      </c>
    </row>
    <row r="309" spans="2:13">
      <c r="B309" s="8" t="str">
        <f>VLOOKUP(M309,加盟校情報!$F$3:$K$2001,6,FALSE)</f>
        <v>492273</v>
      </c>
      <c r="C309" s="8">
        <v>307</v>
      </c>
      <c r="D309" s="8" t="s">
        <v>1730</v>
      </c>
      <c r="E309" s="1" t="s">
        <v>126</v>
      </c>
      <c r="F309" s="1" t="s">
        <v>127</v>
      </c>
      <c r="G309" s="1"/>
      <c r="H309" s="8">
        <v>4</v>
      </c>
      <c r="I309" s="1" t="s">
        <v>4621</v>
      </c>
      <c r="J309" s="1"/>
      <c r="K309" s="1" t="s">
        <v>2489</v>
      </c>
      <c r="L309" s="1" t="s">
        <v>693</v>
      </c>
      <c r="M309" s="8" t="s">
        <v>4200</v>
      </c>
    </row>
    <row r="310" spans="2:13">
      <c r="B310" s="8" t="str">
        <f>VLOOKUP(M310,加盟校情報!$F$3:$K$2001,6,FALSE)</f>
        <v>492273</v>
      </c>
      <c r="C310" s="8">
        <v>308</v>
      </c>
      <c r="D310" s="8" t="s">
        <v>846</v>
      </c>
      <c r="E310" s="1" t="s">
        <v>847</v>
      </c>
      <c r="F310" s="1" t="s">
        <v>848</v>
      </c>
      <c r="G310" s="1"/>
      <c r="H310" s="8">
        <v>3</v>
      </c>
      <c r="I310" s="1" t="s">
        <v>4622</v>
      </c>
      <c r="J310" s="1"/>
      <c r="K310" s="1" t="s">
        <v>2574</v>
      </c>
      <c r="L310" s="1" t="s">
        <v>2488</v>
      </c>
      <c r="M310" s="8" t="s">
        <v>4200</v>
      </c>
    </row>
    <row r="311" spans="2:13">
      <c r="B311" s="8" t="str">
        <f>VLOOKUP(M311,加盟校情報!$F$3:$K$2001,6,FALSE)</f>
        <v>492273</v>
      </c>
      <c r="C311" s="8">
        <v>309</v>
      </c>
      <c r="D311" s="8" t="s">
        <v>772</v>
      </c>
      <c r="E311" s="1" t="s">
        <v>3142</v>
      </c>
      <c r="F311" s="1" t="s">
        <v>584</v>
      </c>
      <c r="G311" s="1"/>
      <c r="H311" s="8">
        <v>3</v>
      </c>
      <c r="I311" s="1" t="s">
        <v>4623</v>
      </c>
      <c r="J311" s="1"/>
      <c r="K311" s="1" t="s">
        <v>2534</v>
      </c>
      <c r="L311" s="1" t="s">
        <v>2535</v>
      </c>
      <c r="M311" s="8" t="s">
        <v>4200</v>
      </c>
    </row>
    <row r="312" spans="2:13">
      <c r="B312" s="8" t="str">
        <f>VLOOKUP(M312,加盟校情報!$F$3:$K$2001,6,FALSE)</f>
        <v>492273</v>
      </c>
      <c r="C312" s="8">
        <v>310</v>
      </c>
      <c r="D312" s="8" t="s">
        <v>88</v>
      </c>
      <c r="E312" s="1" t="s">
        <v>3143</v>
      </c>
      <c r="F312" s="1">
        <v>990515</v>
      </c>
      <c r="G312" s="1"/>
      <c r="H312" s="8" t="s">
        <v>282</v>
      </c>
      <c r="I312" s="1" t="s">
        <v>4624</v>
      </c>
      <c r="J312" s="1"/>
      <c r="K312" s="1" t="s">
        <v>2442</v>
      </c>
      <c r="L312" s="1" t="s">
        <v>2458</v>
      </c>
      <c r="M312" s="8" t="s">
        <v>4200</v>
      </c>
    </row>
    <row r="313" spans="2:13">
      <c r="B313" s="8" t="str">
        <f>VLOOKUP(M313,加盟校情報!$F$3:$K$2001,6,FALSE)</f>
        <v>492273</v>
      </c>
      <c r="C313" s="8">
        <v>311</v>
      </c>
      <c r="D313" s="8" t="s">
        <v>790</v>
      </c>
      <c r="E313" s="1" t="s">
        <v>791</v>
      </c>
      <c r="F313" s="1" t="s">
        <v>778</v>
      </c>
      <c r="G313" s="1"/>
      <c r="H313" s="8">
        <v>3</v>
      </c>
      <c r="I313" s="1" t="s">
        <v>4625</v>
      </c>
      <c r="J313" s="1"/>
      <c r="K313" s="1" t="s">
        <v>2672</v>
      </c>
      <c r="L313" s="1" t="s">
        <v>1590</v>
      </c>
      <c r="M313" s="8" t="s">
        <v>4200</v>
      </c>
    </row>
    <row r="314" spans="2:13">
      <c r="B314" s="8" t="str">
        <f>VLOOKUP(M314,加盟校情報!$F$3:$K$2001,6,FALSE)</f>
        <v>492273</v>
      </c>
      <c r="C314" s="8">
        <v>312</v>
      </c>
      <c r="D314" s="8" t="s">
        <v>769</v>
      </c>
      <c r="E314" s="1" t="s">
        <v>770</v>
      </c>
      <c r="F314" s="1" t="s">
        <v>771</v>
      </c>
      <c r="G314" s="1"/>
      <c r="H314" s="8">
        <v>3</v>
      </c>
      <c r="I314" s="1" t="s">
        <v>4626</v>
      </c>
      <c r="J314" s="1"/>
      <c r="K314" s="1" t="s">
        <v>2532</v>
      </c>
      <c r="L314" s="1" t="s">
        <v>2533</v>
      </c>
      <c r="M314" s="8" t="s">
        <v>4200</v>
      </c>
    </row>
    <row r="315" spans="2:13">
      <c r="B315" s="8" t="str">
        <f>VLOOKUP(M315,加盟校情報!$F$3:$K$2001,6,FALSE)</f>
        <v>492273</v>
      </c>
      <c r="C315" s="8">
        <v>313</v>
      </c>
      <c r="D315" s="8" t="s">
        <v>203</v>
      </c>
      <c r="E315" s="1" t="s">
        <v>204</v>
      </c>
      <c r="F315" s="1" t="s">
        <v>140</v>
      </c>
      <c r="G315" s="1"/>
      <c r="H315" s="8">
        <v>4</v>
      </c>
      <c r="I315" s="1" t="s">
        <v>4627</v>
      </c>
      <c r="J315" s="1"/>
      <c r="K315" s="1" t="s">
        <v>2474</v>
      </c>
      <c r="L315" s="1" t="s">
        <v>2525</v>
      </c>
      <c r="M315" s="8" t="s">
        <v>4200</v>
      </c>
    </row>
    <row r="316" spans="2:13">
      <c r="B316" s="8" t="str">
        <f>VLOOKUP(M316,加盟校情報!$F$3:$K$2001,6,FALSE)</f>
        <v>492273</v>
      </c>
      <c r="C316" s="8">
        <v>314</v>
      </c>
      <c r="D316" s="8" t="s">
        <v>830</v>
      </c>
      <c r="E316" s="1" t="s">
        <v>831</v>
      </c>
      <c r="F316" s="1" t="s">
        <v>832</v>
      </c>
      <c r="G316" s="1"/>
      <c r="H316" s="8">
        <v>3</v>
      </c>
      <c r="I316" s="1" t="s">
        <v>4628</v>
      </c>
      <c r="J316" s="1"/>
      <c r="K316" s="1" t="s">
        <v>2566</v>
      </c>
      <c r="L316" s="1" t="s">
        <v>2567</v>
      </c>
      <c r="M316" s="8" t="s">
        <v>4200</v>
      </c>
    </row>
    <row r="317" spans="2:13">
      <c r="B317" s="8" t="str">
        <f>VLOOKUP(M317,加盟校情報!$F$3:$K$2001,6,FALSE)</f>
        <v>492273</v>
      </c>
      <c r="C317" s="8">
        <v>315</v>
      </c>
      <c r="D317" s="8" t="s">
        <v>833</v>
      </c>
      <c r="E317" s="1" t="s">
        <v>834</v>
      </c>
      <c r="F317" s="1" t="s">
        <v>835</v>
      </c>
      <c r="G317" s="1"/>
      <c r="H317" s="8">
        <v>3</v>
      </c>
      <c r="I317" s="1" t="s">
        <v>4629</v>
      </c>
      <c r="J317" s="1"/>
      <c r="K317" s="1" t="s">
        <v>2566</v>
      </c>
      <c r="L317" s="1" t="s">
        <v>2533</v>
      </c>
      <c r="M317" s="8" t="s">
        <v>4200</v>
      </c>
    </row>
    <row r="318" spans="2:13">
      <c r="B318" s="8" t="str">
        <f>VLOOKUP(M318,加盟校情報!$F$3:$K$2001,6,FALSE)</f>
        <v>492273</v>
      </c>
      <c r="C318" s="8">
        <v>316</v>
      </c>
      <c r="D318" s="8" t="s">
        <v>792</v>
      </c>
      <c r="E318" s="1" t="s">
        <v>793</v>
      </c>
      <c r="F318" s="1" t="s">
        <v>794</v>
      </c>
      <c r="G318" s="1"/>
      <c r="H318" s="8">
        <v>3</v>
      </c>
      <c r="I318" s="1" t="s">
        <v>4630</v>
      </c>
      <c r="J318" s="1"/>
      <c r="K318" s="1" t="s">
        <v>2546</v>
      </c>
      <c r="L318" s="1" t="s">
        <v>2453</v>
      </c>
      <c r="M318" s="8" t="s">
        <v>4200</v>
      </c>
    </row>
    <row r="319" spans="2:13">
      <c r="B319" s="8" t="str">
        <f>VLOOKUP(M319,加盟校情報!$F$3:$K$2001,6,FALSE)</f>
        <v>492273</v>
      </c>
      <c r="C319" s="8">
        <v>317</v>
      </c>
      <c r="D319" s="8" t="s">
        <v>812</v>
      </c>
      <c r="E319" s="1" t="s">
        <v>813</v>
      </c>
      <c r="F319" s="1" t="s">
        <v>814</v>
      </c>
      <c r="G319" s="1"/>
      <c r="H319" s="8">
        <v>3</v>
      </c>
      <c r="I319" s="1" t="s">
        <v>4631</v>
      </c>
      <c r="J319" s="1"/>
      <c r="K319" s="1" t="s">
        <v>2558</v>
      </c>
      <c r="L319" s="1" t="s">
        <v>2457</v>
      </c>
      <c r="M319" s="8" t="s">
        <v>4200</v>
      </c>
    </row>
    <row r="320" spans="2:13">
      <c r="B320" s="8" t="str">
        <f>VLOOKUP(M320,加盟校情報!$F$3:$K$2001,6,FALSE)</f>
        <v>492273</v>
      </c>
      <c r="C320" s="8">
        <v>318</v>
      </c>
      <c r="D320" s="8" t="s">
        <v>795</v>
      </c>
      <c r="E320" s="1" t="s">
        <v>796</v>
      </c>
      <c r="F320" s="1" t="s">
        <v>797</v>
      </c>
      <c r="G320" s="1"/>
      <c r="H320" s="8">
        <v>3</v>
      </c>
      <c r="I320" s="1" t="s">
        <v>4632</v>
      </c>
      <c r="J320" s="1"/>
      <c r="K320" s="1" t="s">
        <v>2547</v>
      </c>
      <c r="L320" s="1" t="s">
        <v>2548</v>
      </c>
      <c r="M320" s="8" t="s">
        <v>4200</v>
      </c>
    </row>
    <row r="321" spans="2:13">
      <c r="B321" s="8" t="str">
        <f>VLOOKUP(M321,加盟校情報!$F$3:$K$2001,6,FALSE)</f>
        <v>492273</v>
      </c>
      <c r="C321" s="8">
        <v>319</v>
      </c>
      <c r="D321" s="8" t="s">
        <v>825</v>
      </c>
      <c r="E321" s="1" t="s">
        <v>826</v>
      </c>
      <c r="F321" s="1" t="s">
        <v>827</v>
      </c>
      <c r="G321" s="1"/>
      <c r="H321" s="8">
        <v>3</v>
      </c>
      <c r="I321" s="1" t="s">
        <v>4633</v>
      </c>
      <c r="J321" s="1"/>
      <c r="K321" s="1" t="s">
        <v>2562</v>
      </c>
      <c r="L321" s="1" t="s">
        <v>2563</v>
      </c>
      <c r="M321" s="8" t="s">
        <v>4200</v>
      </c>
    </row>
    <row r="322" spans="2:13">
      <c r="B322" s="8" t="str">
        <f>VLOOKUP(M322,加盟校情報!$F$3:$K$2001,6,FALSE)</f>
        <v>492273</v>
      </c>
      <c r="C322" s="8">
        <v>320</v>
      </c>
      <c r="D322" s="8" t="s">
        <v>779</v>
      </c>
      <c r="E322" s="1" t="s">
        <v>780</v>
      </c>
      <c r="F322" s="1" t="s">
        <v>781</v>
      </c>
      <c r="G322" s="1"/>
      <c r="H322" s="8">
        <v>3</v>
      </c>
      <c r="I322" s="1" t="s">
        <v>4634</v>
      </c>
      <c r="J322" s="1"/>
      <c r="K322" s="1" t="s">
        <v>2540</v>
      </c>
      <c r="L322" s="1" t="s">
        <v>1561</v>
      </c>
      <c r="M322" s="8" t="s">
        <v>4200</v>
      </c>
    </row>
    <row r="323" spans="2:13">
      <c r="B323" s="8" t="str">
        <f>VLOOKUP(M323,加盟校情報!$F$3:$K$2001,6,FALSE)</f>
        <v>492273</v>
      </c>
      <c r="C323" s="8">
        <v>321</v>
      </c>
      <c r="D323" s="8" t="s">
        <v>851</v>
      </c>
      <c r="E323" s="1" t="s">
        <v>852</v>
      </c>
      <c r="F323" s="1" t="s">
        <v>853</v>
      </c>
      <c r="G323" s="1"/>
      <c r="H323" s="8">
        <v>3</v>
      </c>
      <c r="I323" s="1" t="s">
        <v>4635</v>
      </c>
      <c r="J323" s="1"/>
      <c r="K323" s="1" t="s">
        <v>690</v>
      </c>
      <c r="L323" s="1" t="s">
        <v>2576</v>
      </c>
      <c r="M323" s="8" t="s">
        <v>4200</v>
      </c>
    </row>
    <row r="324" spans="2:13">
      <c r="B324" s="8" t="str">
        <f>VLOOKUP(M324,加盟校情報!$F$3:$K$2001,6,FALSE)</f>
        <v>492273</v>
      </c>
      <c r="C324" s="8">
        <v>322</v>
      </c>
      <c r="D324" s="8" t="s">
        <v>773</v>
      </c>
      <c r="E324" s="1" t="s">
        <v>774</v>
      </c>
      <c r="F324" s="1" t="s">
        <v>775</v>
      </c>
      <c r="G324" s="1"/>
      <c r="H324" s="8">
        <v>3</v>
      </c>
      <c r="I324" s="1" t="s">
        <v>4636</v>
      </c>
      <c r="J324" s="1"/>
      <c r="K324" s="1" t="s">
        <v>2536</v>
      </c>
      <c r="L324" s="1" t="s">
        <v>700</v>
      </c>
      <c r="M324" s="8" t="s">
        <v>4200</v>
      </c>
    </row>
    <row r="325" spans="2:13">
      <c r="B325" s="8" t="str">
        <f>VLOOKUP(M325,加盟校情報!$F$3:$K$2001,6,FALSE)</f>
        <v>492273</v>
      </c>
      <c r="C325" s="8">
        <v>323</v>
      </c>
      <c r="D325" s="8" t="s">
        <v>839</v>
      </c>
      <c r="E325" s="1" t="s">
        <v>840</v>
      </c>
      <c r="F325" s="1" t="s">
        <v>841</v>
      </c>
      <c r="G325" s="1"/>
      <c r="H325" s="8">
        <v>3</v>
      </c>
      <c r="I325" s="1" t="s">
        <v>4637</v>
      </c>
      <c r="J325" s="1"/>
      <c r="K325" s="1" t="s">
        <v>2570</v>
      </c>
      <c r="L325" s="1" t="s">
        <v>2446</v>
      </c>
      <c r="M325" s="8" t="s">
        <v>4200</v>
      </c>
    </row>
    <row r="326" spans="2:13">
      <c r="B326" s="8" t="str">
        <f>VLOOKUP(M326,加盟校情報!$F$3:$K$2001,6,FALSE)</f>
        <v>492273</v>
      </c>
      <c r="C326" s="8">
        <v>324</v>
      </c>
      <c r="D326" s="8" t="s">
        <v>822</v>
      </c>
      <c r="E326" s="1" t="s">
        <v>823</v>
      </c>
      <c r="F326" s="1" t="s">
        <v>824</v>
      </c>
      <c r="G326" s="1"/>
      <c r="H326" s="8">
        <v>3</v>
      </c>
      <c r="I326" s="1" t="s">
        <v>4638</v>
      </c>
      <c r="J326" s="1"/>
      <c r="K326" s="1" t="s">
        <v>2561</v>
      </c>
      <c r="L326" s="1" t="s">
        <v>2476</v>
      </c>
      <c r="M326" s="8" t="s">
        <v>4200</v>
      </c>
    </row>
    <row r="327" spans="2:13">
      <c r="B327" s="8" t="str">
        <f>VLOOKUP(M327,加盟校情報!$F$3:$K$2001,6,FALSE)</f>
        <v>492273</v>
      </c>
      <c r="C327" s="8">
        <v>325</v>
      </c>
      <c r="D327" s="8" t="s">
        <v>806</v>
      </c>
      <c r="E327" s="1" t="s">
        <v>807</v>
      </c>
      <c r="F327" s="1" t="s">
        <v>808</v>
      </c>
      <c r="G327" s="1"/>
      <c r="H327" s="8">
        <v>3</v>
      </c>
      <c r="I327" s="1" t="s">
        <v>4639</v>
      </c>
      <c r="J327" s="1"/>
      <c r="K327" s="1" t="s">
        <v>2557</v>
      </c>
      <c r="L327" s="1" t="s">
        <v>2542</v>
      </c>
      <c r="M327" s="8" t="s">
        <v>4200</v>
      </c>
    </row>
    <row r="328" spans="2:13">
      <c r="B328" s="8" t="str">
        <f>VLOOKUP(M328,加盟校情報!$F$3:$K$2001,6,FALSE)</f>
        <v>492273</v>
      </c>
      <c r="C328" s="8">
        <v>326</v>
      </c>
      <c r="D328" s="8" t="s">
        <v>844</v>
      </c>
      <c r="E328" s="1" t="s">
        <v>845</v>
      </c>
      <c r="F328" s="1" t="s">
        <v>784</v>
      </c>
      <c r="G328" s="1"/>
      <c r="H328" s="8">
        <v>3</v>
      </c>
      <c r="I328" s="1" t="s">
        <v>4640</v>
      </c>
      <c r="J328" s="1"/>
      <c r="K328" s="1" t="s">
        <v>2572</v>
      </c>
      <c r="L328" s="1" t="s">
        <v>2573</v>
      </c>
      <c r="M328" s="8" t="s">
        <v>4200</v>
      </c>
    </row>
    <row r="329" spans="2:13">
      <c r="B329" s="8" t="str">
        <f>VLOOKUP(M329,加盟校情報!$F$3:$K$2001,6,FALSE)</f>
        <v>492273</v>
      </c>
      <c r="C329" s="8">
        <v>327</v>
      </c>
      <c r="D329" s="8" t="s">
        <v>787</v>
      </c>
      <c r="E329" s="1" t="s">
        <v>788</v>
      </c>
      <c r="F329" s="1" t="s">
        <v>789</v>
      </c>
      <c r="G329" s="1"/>
      <c r="H329" s="8">
        <v>3</v>
      </c>
      <c r="I329" s="1" t="s">
        <v>4641</v>
      </c>
      <c r="J329" s="1"/>
      <c r="K329" s="1" t="s">
        <v>2454</v>
      </c>
      <c r="L329" s="1" t="s">
        <v>2468</v>
      </c>
      <c r="M329" s="8" t="s">
        <v>4200</v>
      </c>
    </row>
    <row r="330" spans="2:13">
      <c r="B330" s="8" t="str">
        <f>VLOOKUP(M330,加盟校情報!$F$3:$K$2001,6,FALSE)</f>
        <v>492273</v>
      </c>
      <c r="C330" s="8">
        <v>328</v>
      </c>
      <c r="D330" s="8" t="s">
        <v>860</v>
      </c>
      <c r="E330" s="1" t="s">
        <v>861</v>
      </c>
      <c r="F330" s="1" t="s">
        <v>862</v>
      </c>
      <c r="G330" s="1"/>
      <c r="H330" s="8">
        <v>3</v>
      </c>
      <c r="I330" s="1" t="s">
        <v>4642</v>
      </c>
      <c r="J330" s="1"/>
      <c r="K330" s="1" t="s">
        <v>670</v>
      </c>
      <c r="L330" s="1" t="s">
        <v>2579</v>
      </c>
      <c r="M330" s="8" t="s">
        <v>4200</v>
      </c>
    </row>
    <row r="331" spans="2:13">
      <c r="B331" s="8" t="str">
        <f>VLOOKUP(M331,加盟校情報!$F$3:$K$2001,6,FALSE)</f>
        <v>492273</v>
      </c>
      <c r="C331" s="8">
        <v>329</v>
      </c>
      <c r="D331" s="8" t="s">
        <v>776</v>
      </c>
      <c r="E331" s="1" t="s">
        <v>777</v>
      </c>
      <c r="F331" s="1" t="s">
        <v>778</v>
      </c>
      <c r="G331" s="1"/>
      <c r="H331" s="8">
        <v>3</v>
      </c>
      <c r="I331" s="1" t="s">
        <v>4643</v>
      </c>
      <c r="J331" s="1"/>
      <c r="K331" s="1" t="s">
        <v>2539</v>
      </c>
      <c r="L331" s="1" t="s">
        <v>1098</v>
      </c>
      <c r="M331" s="8" t="s">
        <v>4200</v>
      </c>
    </row>
    <row r="332" spans="2:13">
      <c r="B332" s="8" t="str">
        <f>VLOOKUP(M332,加盟校情報!$F$3:$K$2001,6,FALSE)</f>
        <v>492273</v>
      </c>
      <c r="C332" s="8">
        <v>330</v>
      </c>
      <c r="D332" s="8" t="s">
        <v>857</v>
      </c>
      <c r="E332" s="1" t="s">
        <v>858</v>
      </c>
      <c r="F332" s="1" t="s">
        <v>859</v>
      </c>
      <c r="G332" s="1"/>
      <c r="H332" s="8">
        <v>3</v>
      </c>
      <c r="I332" s="1" t="s">
        <v>4644</v>
      </c>
      <c r="J332" s="1"/>
      <c r="K332" s="1" t="s">
        <v>670</v>
      </c>
      <c r="L332" s="1" t="s">
        <v>2578</v>
      </c>
      <c r="M332" s="8" t="s">
        <v>4200</v>
      </c>
    </row>
    <row r="333" spans="2:13">
      <c r="B333" s="8" t="str">
        <f>VLOOKUP(M333,加盟校情報!$F$3:$K$2001,6,FALSE)</f>
        <v>492273</v>
      </c>
      <c r="C333" s="8">
        <v>331</v>
      </c>
      <c r="D333" s="8" t="s">
        <v>102</v>
      </c>
      <c r="E333" s="1" t="s">
        <v>103</v>
      </c>
      <c r="F333" s="1" t="s">
        <v>104</v>
      </c>
      <c r="G333" s="1"/>
      <c r="H333" s="8" t="s">
        <v>86</v>
      </c>
      <c r="I333" s="1" t="s">
        <v>4645</v>
      </c>
      <c r="J333" s="1"/>
      <c r="K333" s="1" t="s">
        <v>690</v>
      </c>
      <c r="L333" s="1" t="s">
        <v>2477</v>
      </c>
      <c r="M333" s="8" t="s">
        <v>4200</v>
      </c>
    </row>
    <row r="334" spans="2:13">
      <c r="B334" s="8" t="str">
        <f>VLOOKUP(M334,加盟校情報!$F$3:$K$2001,6,FALSE)</f>
        <v>492273</v>
      </c>
      <c r="C334" s="8">
        <v>332</v>
      </c>
      <c r="D334" s="8" t="s">
        <v>164</v>
      </c>
      <c r="E334" s="1" t="s">
        <v>3144</v>
      </c>
      <c r="F334" s="1" t="s">
        <v>165</v>
      </c>
      <c r="G334" s="1"/>
      <c r="H334" s="8">
        <v>4</v>
      </c>
      <c r="I334" s="1" t="s">
        <v>4646</v>
      </c>
      <c r="J334" s="1"/>
      <c r="K334" s="1" t="s">
        <v>2504</v>
      </c>
      <c r="L334" s="1" t="s">
        <v>2668</v>
      </c>
      <c r="M334" s="8" t="s">
        <v>4200</v>
      </c>
    </row>
    <row r="335" spans="2:13">
      <c r="B335" s="8" t="str">
        <f>VLOOKUP(M335,加盟校情報!$F$3:$K$2001,6,FALSE)</f>
        <v>492273</v>
      </c>
      <c r="C335" s="8">
        <v>333</v>
      </c>
      <c r="D335" s="8" t="s">
        <v>182</v>
      </c>
      <c r="E335" s="1" t="s">
        <v>183</v>
      </c>
      <c r="F335" s="1" t="s">
        <v>184</v>
      </c>
      <c r="G335" s="1"/>
      <c r="H335" s="8">
        <v>4</v>
      </c>
      <c r="I335" s="1" t="s">
        <v>4647</v>
      </c>
      <c r="J335" s="1"/>
      <c r="K335" s="1" t="s">
        <v>2513</v>
      </c>
      <c r="L335" s="1" t="s">
        <v>2514</v>
      </c>
      <c r="M335" s="8" t="s">
        <v>4200</v>
      </c>
    </row>
    <row r="336" spans="2:13">
      <c r="B336" s="8" t="str">
        <f>VLOOKUP(M336,加盟校情報!$F$3:$K$2001,6,FALSE)</f>
        <v>492273</v>
      </c>
      <c r="C336" s="8">
        <v>334</v>
      </c>
      <c r="D336" s="8" t="s">
        <v>1875</v>
      </c>
      <c r="E336" s="1" t="s">
        <v>1876</v>
      </c>
      <c r="F336" s="1" t="s">
        <v>2315</v>
      </c>
      <c r="G336" s="1"/>
      <c r="H336" s="8">
        <v>2</v>
      </c>
      <c r="I336" s="1" t="s">
        <v>4648</v>
      </c>
      <c r="J336" s="1"/>
      <c r="K336" s="1" t="s">
        <v>3712</v>
      </c>
      <c r="L336" s="1" t="s">
        <v>4062</v>
      </c>
      <c r="M336" s="8" t="s">
        <v>4200</v>
      </c>
    </row>
    <row r="337" spans="2:13">
      <c r="B337" s="8" t="str">
        <f>VLOOKUP(M337,加盟校情報!$F$3:$K$2001,6,FALSE)</f>
        <v>492273</v>
      </c>
      <c r="C337" s="8">
        <v>335</v>
      </c>
      <c r="D337" s="8" t="s">
        <v>1871</v>
      </c>
      <c r="E337" s="1" t="s">
        <v>1872</v>
      </c>
      <c r="F337" s="1" t="s">
        <v>2313</v>
      </c>
      <c r="G337" s="1"/>
      <c r="H337" s="8">
        <v>2</v>
      </c>
      <c r="I337" s="1" t="s">
        <v>4649</v>
      </c>
      <c r="J337" s="1"/>
      <c r="K337" s="1" t="s">
        <v>3713</v>
      </c>
      <c r="L337" s="1" t="s">
        <v>2718</v>
      </c>
      <c r="M337" s="8" t="s">
        <v>4200</v>
      </c>
    </row>
    <row r="338" spans="2:13">
      <c r="B338" s="8" t="str">
        <f>VLOOKUP(M338,加盟校情報!$F$3:$K$2001,6,FALSE)</f>
        <v>492273</v>
      </c>
      <c r="C338" s="8">
        <v>336</v>
      </c>
      <c r="D338" s="8" t="s">
        <v>1752</v>
      </c>
      <c r="E338" s="1" t="s">
        <v>1753</v>
      </c>
      <c r="F338" s="1" t="s">
        <v>2265</v>
      </c>
      <c r="G338" s="1"/>
      <c r="H338" s="8">
        <v>2</v>
      </c>
      <c r="I338" s="1" t="s">
        <v>4650</v>
      </c>
      <c r="J338" s="1"/>
      <c r="K338" s="1" t="s">
        <v>3714</v>
      </c>
      <c r="L338" s="1" t="s">
        <v>2602</v>
      </c>
      <c r="M338" s="8" t="s">
        <v>4200</v>
      </c>
    </row>
    <row r="339" spans="2:13">
      <c r="B339" s="8" t="str">
        <f>VLOOKUP(M339,加盟校情報!$F$3:$K$2001,6,FALSE)</f>
        <v>492273</v>
      </c>
      <c r="C339" s="8">
        <v>337</v>
      </c>
      <c r="D339" s="8" t="s">
        <v>2872</v>
      </c>
      <c r="E339" s="1" t="s">
        <v>3145</v>
      </c>
      <c r="F339" s="1" t="s">
        <v>3408</v>
      </c>
      <c r="G339" s="1"/>
      <c r="H339" s="8">
        <v>2</v>
      </c>
      <c r="I339" s="1" t="s">
        <v>4651</v>
      </c>
      <c r="J339" s="1"/>
      <c r="K339" s="1" t="s">
        <v>3715</v>
      </c>
      <c r="L339" s="1" t="s">
        <v>1127</v>
      </c>
      <c r="M339" s="8" t="s">
        <v>4200</v>
      </c>
    </row>
    <row r="340" spans="2:13">
      <c r="B340" s="8" t="str">
        <f>VLOOKUP(M340,加盟校情報!$F$3:$K$2001,6,FALSE)</f>
        <v>492273</v>
      </c>
      <c r="C340" s="8">
        <v>338</v>
      </c>
      <c r="D340" s="8" t="s">
        <v>1748</v>
      </c>
      <c r="E340" s="1" t="s">
        <v>1749</v>
      </c>
      <c r="F340" s="1" t="s">
        <v>2263</v>
      </c>
      <c r="G340" s="1"/>
      <c r="H340" s="8">
        <v>2</v>
      </c>
      <c r="I340" s="1" t="s">
        <v>4652</v>
      </c>
      <c r="J340" s="1"/>
      <c r="K340" s="1" t="s">
        <v>2598</v>
      </c>
      <c r="L340" s="1" t="s">
        <v>2599</v>
      </c>
      <c r="M340" s="8" t="s">
        <v>4200</v>
      </c>
    </row>
    <row r="341" spans="2:13">
      <c r="B341" s="8" t="str">
        <f>VLOOKUP(M341,加盟校情報!$F$3:$K$2001,6,FALSE)</f>
        <v>492273</v>
      </c>
      <c r="C341" s="8">
        <v>339</v>
      </c>
      <c r="D341" s="8" t="s">
        <v>1754</v>
      </c>
      <c r="E341" s="1" t="s">
        <v>1755</v>
      </c>
      <c r="F341" s="1" t="s">
        <v>2266</v>
      </c>
      <c r="G341" s="1"/>
      <c r="H341" s="8">
        <v>2</v>
      </c>
      <c r="I341" s="1" t="s">
        <v>4653</v>
      </c>
      <c r="J341" s="1"/>
      <c r="K341" s="1" t="s">
        <v>2474</v>
      </c>
      <c r="L341" s="1" t="s">
        <v>710</v>
      </c>
      <c r="M341" s="8" t="s">
        <v>4200</v>
      </c>
    </row>
    <row r="342" spans="2:13">
      <c r="B342" s="8" t="str">
        <f>VLOOKUP(M342,加盟校情報!$F$3:$K$2001,6,FALSE)</f>
        <v>492273</v>
      </c>
      <c r="C342" s="8">
        <v>340</v>
      </c>
      <c r="D342" s="8" t="s">
        <v>2873</v>
      </c>
      <c r="E342" s="1" t="s">
        <v>3146</v>
      </c>
      <c r="F342" s="1" t="s">
        <v>3409</v>
      </c>
      <c r="G342" s="1"/>
      <c r="H342" s="8">
        <v>2</v>
      </c>
      <c r="I342" s="1" t="s">
        <v>4654</v>
      </c>
      <c r="J342" s="1"/>
      <c r="K342" s="1" t="s">
        <v>2670</v>
      </c>
      <c r="L342" s="1" t="s">
        <v>2488</v>
      </c>
      <c r="M342" s="8" t="s">
        <v>4200</v>
      </c>
    </row>
    <row r="343" spans="2:13">
      <c r="B343" s="8" t="str">
        <f>VLOOKUP(M343,加盟校情報!$F$3:$K$2001,6,FALSE)</f>
        <v>492273</v>
      </c>
      <c r="C343" s="8">
        <v>341</v>
      </c>
      <c r="D343" s="8" t="s">
        <v>1867</v>
      </c>
      <c r="E343" s="1" t="s">
        <v>1868</v>
      </c>
      <c r="F343" s="1" t="s">
        <v>2311</v>
      </c>
      <c r="G343" s="1"/>
      <c r="H343" s="8">
        <v>2</v>
      </c>
      <c r="I343" s="1" t="s">
        <v>4655</v>
      </c>
      <c r="J343" s="1"/>
      <c r="K343" s="1" t="s">
        <v>1114</v>
      </c>
      <c r="L343" s="1" t="s">
        <v>4063</v>
      </c>
      <c r="M343" s="8" t="s">
        <v>4200</v>
      </c>
    </row>
    <row r="344" spans="2:13">
      <c r="B344" s="8" t="str">
        <f>VLOOKUP(M344,加盟校情報!$F$3:$K$2001,6,FALSE)</f>
        <v>492273</v>
      </c>
      <c r="C344" s="8">
        <v>342</v>
      </c>
      <c r="D344" s="8" t="s">
        <v>1746</v>
      </c>
      <c r="E344" s="1" t="s">
        <v>1747</v>
      </c>
      <c r="F344" s="1" t="s">
        <v>2262</v>
      </c>
      <c r="G344" s="1"/>
      <c r="H344" s="8">
        <v>2</v>
      </c>
      <c r="I344" s="1" t="s">
        <v>4656</v>
      </c>
      <c r="J344" s="1"/>
      <c r="K344" s="1" t="s">
        <v>2596</v>
      </c>
      <c r="L344" s="1" t="s">
        <v>2597</v>
      </c>
      <c r="M344" s="8" t="s">
        <v>4200</v>
      </c>
    </row>
    <row r="345" spans="2:13">
      <c r="B345" s="8" t="str">
        <f>VLOOKUP(M345,加盟校情報!$F$3:$K$2001,6,FALSE)</f>
        <v>492273</v>
      </c>
      <c r="C345" s="8">
        <v>343</v>
      </c>
      <c r="D345" s="8" t="s">
        <v>1758</v>
      </c>
      <c r="E345" s="1" t="s">
        <v>3147</v>
      </c>
      <c r="F345" s="1" t="s">
        <v>2268</v>
      </c>
      <c r="G345" s="1"/>
      <c r="H345" s="8">
        <v>2</v>
      </c>
      <c r="I345" s="1" t="s">
        <v>4657</v>
      </c>
      <c r="J345" s="1"/>
      <c r="K345" s="1" t="s">
        <v>2604</v>
      </c>
      <c r="L345" s="1" t="s">
        <v>2605</v>
      </c>
      <c r="M345" s="8" t="s">
        <v>4200</v>
      </c>
    </row>
    <row r="346" spans="2:13">
      <c r="B346" s="8" t="str">
        <f>VLOOKUP(M346,加盟校情報!$F$3:$K$2001,6,FALSE)</f>
        <v>492273</v>
      </c>
      <c r="C346" s="8">
        <v>344</v>
      </c>
      <c r="D346" s="8" t="s">
        <v>2874</v>
      </c>
      <c r="E346" s="1" t="s">
        <v>1866</v>
      </c>
      <c r="F346" s="1" t="s">
        <v>2310</v>
      </c>
      <c r="G346" s="1"/>
      <c r="H346" s="8">
        <v>2</v>
      </c>
      <c r="I346" s="1" t="s">
        <v>4658</v>
      </c>
      <c r="J346" s="1"/>
      <c r="K346" s="1" t="s">
        <v>3716</v>
      </c>
      <c r="L346" s="1" t="s">
        <v>1127</v>
      </c>
      <c r="M346" s="8" t="s">
        <v>4200</v>
      </c>
    </row>
    <row r="347" spans="2:13">
      <c r="B347" s="8" t="str">
        <f>VLOOKUP(M347,加盟校情報!$F$3:$K$2001,6,FALSE)</f>
        <v>492273</v>
      </c>
      <c r="C347" s="8">
        <v>345</v>
      </c>
      <c r="D347" s="8" t="s">
        <v>1743</v>
      </c>
      <c r="E347" s="1" t="s">
        <v>3148</v>
      </c>
      <c r="F347" s="1" t="s">
        <v>2261</v>
      </c>
      <c r="G347" s="1"/>
      <c r="H347" s="8">
        <v>2</v>
      </c>
      <c r="I347" s="1" t="s">
        <v>4659</v>
      </c>
      <c r="J347" s="1"/>
      <c r="K347" s="1" t="s">
        <v>2592</v>
      </c>
      <c r="L347" s="1" t="s">
        <v>2593</v>
      </c>
      <c r="M347" s="8" t="s">
        <v>4200</v>
      </c>
    </row>
    <row r="348" spans="2:13">
      <c r="B348" s="8" t="str">
        <f>VLOOKUP(M348,加盟校情報!$F$3:$K$2001,6,FALSE)</f>
        <v>492273</v>
      </c>
      <c r="C348" s="8">
        <v>346</v>
      </c>
      <c r="D348" s="8" t="s">
        <v>1873</v>
      </c>
      <c r="E348" s="1" t="s">
        <v>1874</v>
      </c>
      <c r="F348" s="1" t="s">
        <v>2314</v>
      </c>
      <c r="G348" s="1"/>
      <c r="H348" s="8">
        <v>2</v>
      </c>
      <c r="I348" s="1" t="s">
        <v>4660</v>
      </c>
      <c r="J348" s="1"/>
      <c r="K348" s="1" t="s">
        <v>3717</v>
      </c>
      <c r="L348" s="1" t="s">
        <v>4064</v>
      </c>
      <c r="M348" s="8" t="s">
        <v>4200</v>
      </c>
    </row>
    <row r="349" spans="2:13">
      <c r="B349" s="8" t="str">
        <f>VLOOKUP(M349,加盟校情報!$F$3:$K$2001,6,FALSE)</f>
        <v>492273</v>
      </c>
      <c r="C349" s="8">
        <v>347</v>
      </c>
      <c r="D349" s="8" t="s">
        <v>99</v>
      </c>
      <c r="E349" s="1" t="s">
        <v>100</v>
      </c>
      <c r="F349" s="1" t="s">
        <v>101</v>
      </c>
      <c r="G349" s="1"/>
      <c r="H349" s="8" t="s">
        <v>86</v>
      </c>
      <c r="I349" s="1" t="s">
        <v>4661</v>
      </c>
      <c r="J349" s="1"/>
      <c r="K349" s="1" t="s">
        <v>2467</v>
      </c>
      <c r="L349" s="1" t="s">
        <v>2468</v>
      </c>
      <c r="M349" s="8" t="s">
        <v>4200</v>
      </c>
    </row>
    <row r="350" spans="2:13">
      <c r="B350" s="8" t="str">
        <f>VLOOKUP(M350,加盟校情報!$F$3:$K$2001,6,FALSE)</f>
        <v>492273</v>
      </c>
      <c r="C350" s="8">
        <v>348</v>
      </c>
      <c r="D350" s="8" t="s">
        <v>1881</v>
      </c>
      <c r="E350" s="1" t="s">
        <v>1882</v>
      </c>
      <c r="F350" s="1" t="s">
        <v>2318</v>
      </c>
      <c r="G350" s="1"/>
      <c r="H350" s="8">
        <v>2</v>
      </c>
      <c r="I350" s="1" t="s">
        <v>4662</v>
      </c>
      <c r="J350" s="1"/>
      <c r="K350" s="1" t="s">
        <v>701</v>
      </c>
      <c r="L350" s="1" t="s">
        <v>4065</v>
      </c>
      <c r="M350" s="8" t="s">
        <v>4200</v>
      </c>
    </row>
    <row r="351" spans="2:13">
      <c r="B351" s="8" t="str">
        <f>VLOOKUP(M351,加盟校情報!$F$3:$K$2001,6,FALSE)</f>
        <v>492273</v>
      </c>
      <c r="C351" s="8">
        <v>349</v>
      </c>
      <c r="D351" s="8" t="s">
        <v>785</v>
      </c>
      <c r="E351" s="1" t="s">
        <v>786</v>
      </c>
      <c r="F351" s="1" t="s">
        <v>590</v>
      </c>
      <c r="G351" s="1"/>
      <c r="H351" s="8">
        <v>3</v>
      </c>
      <c r="I351" s="1" t="s">
        <v>4663</v>
      </c>
      <c r="J351" s="1"/>
      <c r="K351" s="1" t="s">
        <v>2543</v>
      </c>
      <c r="L351" s="1" t="s">
        <v>1590</v>
      </c>
      <c r="M351" s="8" t="s">
        <v>4200</v>
      </c>
    </row>
    <row r="352" spans="2:13">
      <c r="B352" s="8" t="str">
        <f>VLOOKUP(M352,加盟校情報!$F$3:$K$2001,6,FALSE)</f>
        <v>492273</v>
      </c>
      <c r="C352" s="8">
        <v>350</v>
      </c>
      <c r="D352" s="8" t="s">
        <v>1739</v>
      </c>
      <c r="E352" s="1" t="s">
        <v>1740</v>
      </c>
      <c r="F352" s="1" t="s">
        <v>2259</v>
      </c>
      <c r="G352" s="1"/>
      <c r="H352" s="8">
        <v>2</v>
      </c>
      <c r="I352" s="1" t="s">
        <v>4664</v>
      </c>
      <c r="J352" s="1"/>
      <c r="K352" s="1" t="s">
        <v>2447</v>
      </c>
      <c r="L352" s="1" t="s">
        <v>2589</v>
      </c>
      <c r="M352" s="8" t="s">
        <v>4200</v>
      </c>
    </row>
    <row r="353" spans="2:13">
      <c r="B353" s="8" t="str">
        <f>VLOOKUP(M353,加盟校情報!$F$3:$K$2001,6,FALSE)</f>
        <v>492273</v>
      </c>
      <c r="C353" s="8">
        <v>351</v>
      </c>
      <c r="D353" s="8" t="s">
        <v>1869</v>
      </c>
      <c r="E353" s="1" t="s">
        <v>1870</v>
      </c>
      <c r="F353" s="1" t="s">
        <v>2312</v>
      </c>
      <c r="G353" s="1"/>
      <c r="H353" s="8">
        <v>2</v>
      </c>
      <c r="I353" s="1" t="s">
        <v>4665</v>
      </c>
      <c r="J353" s="1"/>
      <c r="K353" s="1" t="s">
        <v>3718</v>
      </c>
      <c r="L353" s="1" t="s">
        <v>2768</v>
      </c>
      <c r="M353" s="8" t="s">
        <v>4200</v>
      </c>
    </row>
    <row r="354" spans="2:13">
      <c r="B354" s="8" t="str">
        <f>VLOOKUP(M354,加盟校情報!$F$3:$K$2001,6,FALSE)</f>
        <v>492273</v>
      </c>
      <c r="C354" s="8">
        <v>352</v>
      </c>
      <c r="D354" s="8" t="s">
        <v>1733</v>
      </c>
      <c r="E354" s="1" t="s">
        <v>1734</v>
      </c>
      <c r="F354" s="1" t="s">
        <v>2256</v>
      </c>
      <c r="G354" s="1"/>
      <c r="H354" s="8">
        <v>2</v>
      </c>
      <c r="I354" s="1" t="s">
        <v>4666</v>
      </c>
      <c r="J354" s="1"/>
      <c r="K354" s="1" t="s">
        <v>2584</v>
      </c>
      <c r="L354" s="1" t="s">
        <v>2585</v>
      </c>
      <c r="M354" s="8" t="s">
        <v>4200</v>
      </c>
    </row>
    <row r="355" spans="2:13">
      <c r="B355" s="8" t="str">
        <f>VLOOKUP(M355,加盟校情報!$F$3:$K$2001,6,FALSE)</f>
        <v>492273</v>
      </c>
      <c r="C355" s="8">
        <v>353</v>
      </c>
      <c r="D355" s="8" t="s">
        <v>1744</v>
      </c>
      <c r="E355" s="1" t="s">
        <v>1745</v>
      </c>
      <c r="F355" s="1" t="s">
        <v>2259</v>
      </c>
      <c r="G355" s="1"/>
      <c r="H355" s="8">
        <v>2</v>
      </c>
      <c r="I355" s="1" t="s">
        <v>4667</v>
      </c>
      <c r="J355" s="1"/>
      <c r="K355" s="1" t="s">
        <v>2594</v>
      </c>
      <c r="L355" s="1" t="s">
        <v>2595</v>
      </c>
      <c r="M355" s="8" t="s">
        <v>4200</v>
      </c>
    </row>
    <row r="356" spans="2:13">
      <c r="B356" s="8" t="str">
        <f>VLOOKUP(M356,加盟校情報!$F$3:$K$2001,6,FALSE)</f>
        <v>492273</v>
      </c>
      <c r="C356" s="8">
        <v>354</v>
      </c>
      <c r="D356" s="8" t="s">
        <v>1737</v>
      </c>
      <c r="E356" s="1" t="s">
        <v>1738</v>
      </c>
      <c r="F356" s="1" t="s">
        <v>2258</v>
      </c>
      <c r="G356" s="1"/>
      <c r="H356" s="8">
        <v>2</v>
      </c>
      <c r="I356" s="1" t="s">
        <v>4668</v>
      </c>
      <c r="J356" s="1"/>
      <c r="K356" s="1" t="s">
        <v>2586</v>
      </c>
      <c r="L356" s="1" t="s">
        <v>2588</v>
      </c>
      <c r="M356" s="8" t="s">
        <v>4200</v>
      </c>
    </row>
    <row r="357" spans="2:13">
      <c r="B357" s="8" t="str">
        <f>VLOOKUP(M357,加盟校情報!$F$3:$K$2001,6,FALSE)</f>
        <v>492273</v>
      </c>
      <c r="C357" s="8">
        <v>355</v>
      </c>
      <c r="D357" s="8" t="s">
        <v>1879</v>
      </c>
      <c r="E357" s="1" t="s">
        <v>1880</v>
      </c>
      <c r="F357" s="1" t="s">
        <v>2317</v>
      </c>
      <c r="G357" s="1"/>
      <c r="H357" s="8">
        <v>2</v>
      </c>
      <c r="I357" s="1" t="s">
        <v>4669</v>
      </c>
      <c r="J357" s="1"/>
      <c r="K357" s="1" t="s">
        <v>670</v>
      </c>
      <c r="L357" s="1" t="s">
        <v>1127</v>
      </c>
      <c r="M357" s="8" t="s">
        <v>4200</v>
      </c>
    </row>
    <row r="358" spans="2:13">
      <c r="B358" s="8" t="str">
        <f>VLOOKUP(M358,加盟校情報!$F$3:$K$2001,6,FALSE)</f>
        <v>492273</v>
      </c>
      <c r="C358" s="8">
        <v>356</v>
      </c>
      <c r="D358" s="8" t="s">
        <v>1732</v>
      </c>
      <c r="E358" s="1" t="s">
        <v>798</v>
      </c>
      <c r="F358" s="1" t="s">
        <v>799</v>
      </c>
      <c r="G358" s="1"/>
      <c r="H358" s="8">
        <v>3</v>
      </c>
      <c r="I358" s="1" t="s">
        <v>4670</v>
      </c>
      <c r="J358" s="1"/>
      <c r="K358" s="1" t="s">
        <v>2549</v>
      </c>
      <c r="L358" s="1" t="s">
        <v>2550</v>
      </c>
      <c r="M358" s="8" t="s">
        <v>4200</v>
      </c>
    </row>
    <row r="359" spans="2:13">
      <c r="B359" s="8" t="str">
        <f>VLOOKUP(M359,加盟校情報!$F$3:$K$2001,6,FALSE)</f>
        <v>492273</v>
      </c>
      <c r="C359" s="8">
        <v>357</v>
      </c>
      <c r="D359" s="8" t="s">
        <v>764</v>
      </c>
      <c r="E359" s="1" t="s">
        <v>765</v>
      </c>
      <c r="F359" s="1" t="s">
        <v>766</v>
      </c>
      <c r="G359" s="1"/>
      <c r="H359" s="8">
        <v>3</v>
      </c>
      <c r="I359" s="1" t="s">
        <v>4671</v>
      </c>
      <c r="J359" s="1"/>
      <c r="K359" s="1" t="s">
        <v>2531</v>
      </c>
      <c r="L359" s="1" t="s">
        <v>2477</v>
      </c>
      <c r="M359" s="8" t="s">
        <v>4200</v>
      </c>
    </row>
    <row r="360" spans="2:13">
      <c r="B360" s="8" t="str">
        <f>VLOOKUP(M360,加盟校情報!$F$3:$K$2001,6,FALSE)</f>
        <v>492273</v>
      </c>
      <c r="C360" s="8">
        <v>358</v>
      </c>
      <c r="D360" s="8" t="s">
        <v>2875</v>
      </c>
      <c r="E360" s="1" t="s">
        <v>3149</v>
      </c>
      <c r="F360" s="1" t="s">
        <v>3410</v>
      </c>
      <c r="G360" s="1"/>
      <c r="H360" s="8">
        <v>1</v>
      </c>
      <c r="I360" s="1" t="s">
        <v>4672</v>
      </c>
      <c r="J360" s="1"/>
      <c r="K360" s="1" t="s">
        <v>2465</v>
      </c>
      <c r="L360" s="1" t="s">
        <v>4066</v>
      </c>
      <c r="M360" s="8" t="s">
        <v>4200</v>
      </c>
    </row>
    <row r="361" spans="2:13">
      <c r="B361" s="8" t="str">
        <f>VLOOKUP(M361,加盟校情報!$F$3:$K$2001,6,FALSE)</f>
        <v>492273</v>
      </c>
      <c r="C361" s="8">
        <v>359</v>
      </c>
      <c r="D361" s="8" t="s">
        <v>194</v>
      </c>
      <c r="E361" s="1" t="s">
        <v>195</v>
      </c>
      <c r="F361" s="1" t="s">
        <v>196</v>
      </c>
      <c r="G361" s="1"/>
      <c r="H361" s="8">
        <v>4</v>
      </c>
      <c r="I361" s="1" t="s">
        <v>4673</v>
      </c>
      <c r="J361" s="1"/>
      <c r="K361" s="1" t="s">
        <v>2521</v>
      </c>
      <c r="L361" s="1" t="s">
        <v>710</v>
      </c>
      <c r="M361" s="8" t="s">
        <v>4200</v>
      </c>
    </row>
    <row r="362" spans="2:13">
      <c r="B362" s="8" t="str">
        <f>VLOOKUP(M362,加盟校情報!$F$3:$K$2001,6,FALSE)</f>
        <v>492273</v>
      </c>
      <c r="C362" s="8">
        <v>360</v>
      </c>
      <c r="D362" s="8" t="s">
        <v>117</v>
      </c>
      <c r="E362" s="1" t="s">
        <v>118</v>
      </c>
      <c r="F362" s="1" t="s">
        <v>119</v>
      </c>
      <c r="G362" s="1"/>
      <c r="H362" s="8">
        <v>4</v>
      </c>
      <c r="I362" s="1" t="s">
        <v>4674</v>
      </c>
      <c r="J362" s="1"/>
      <c r="K362" s="1" t="s">
        <v>2485</v>
      </c>
      <c r="L362" s="1" t="s">
        <v>1572</v>
      </c>
      <c r="M362" s="8" t="s">
        <v>4200</v>
      </c>
    </row>
    <row r="363" spans="2:13">
      <c r="B363" s="8" t="str">
        <f>VLOOKUP(M363,加盟校情報!$F$3:$K$2001,6,FALSE)</f>
        <v>492273</v>
      </c>
      <c r="C363" s="8">
        <v>361</v>
      </c>
      <c r="D363" s="8" t="s">
        <v>2876</v>
      </c>
      <c r="E363" s="1" t="s">
        <v>3150</v>
      </c>
      <c r="F363" s="1" t="s">
        <v>3411</v>
      </c>
      <c r="G363" s="1"/>
      <c r="H363" s="8">
        <v>1</v>
      </c>
      <c r="I363" s="1" t="s">
        <v>4675</v>
      </c>
      <c r="J363" s="1"/>
      <c r="K363" s="1" t="s">
        <v>3719</v>
      </c>
      <c r="L363" s="1" t="s">
        <v>4067</v>
      </c>
      <c r="M363" s="8" t="s">
        <v>4200</v>
      </c>
    </row>
    <row r="364" spans="2:13">
      <c r="B364" s="8" t="str">
        <f>VLOOKUP(M364,加盟校情報!$F$3:$K$2001,6,FALSE)</f>
        <v>492273</v>
      </c>
      <c r="C364" s="8">
        <v>362</v>
      </c>
      <c r="D364" s="8" t="s">
        <v>2877</v>
      </c>
      <c r="E364" s="1" t="s">
        <v>3151</v>
      </c>
      <c r="F364" s="1" t="s">
        <v>3411</v>
      </c>
      <c r="G364" s="1"/>
      <c r="H364" s="8">
        <v>1</v>
      </c>
      <c r="I364" s="1" t="s">
        <v>4676</v>
      </c>
      <c r="J364" s="1"/>
      <c r="K364" s="1" t="s">
        <v>2474</v>
      </c>
      <c r="L364" s="1" t="s">
        <v>2734</v>
      </c>
      <c r="M364" s="8" t="s">
        <v>4200</v>
      </c>
    </row>
    <row r="365" spans="2:13">
      <c r="B365" s="8" t="str">
        <f>VLOOKUP(M365,加盟校情報!$F$3:$K$2001,6,FALSE)</f>
        <v>492273</v>
      </c>
      <c r="C365" s="8">
        <v>363</v>
      </c>
      <c r="D365" s="8" t="s">
        <v>180</v>
      </c>
      <c r="E365" s="1" t="s">
        <v>181</v>
      </c>
      <c r="F365" s="1" t="s">
        <v>111</v>
      </c>
      <c r="G365" s="1"/>
      <c r="H365" s="8">
        <v>4</v>
      </c>
      <c r="I365" s="1" t="s">
        <v>4677</v>
      </c>
      <c r="J365" s="1"/>
      <c r="K365" s="1" t="s">
        <v>2512</v>
      </c>
      <c r="L365" s="1" t="s">
        <v>703</v>
      </c>
      <c r="M365" s="8" t="s">
        <v>4200</v>
      </c>
    </row>
    <row r="366" spans="2:13">
      <c r="B366" s="8" t="str">
        <f>VLOOKUP(M366,加盟校情報!$F$3:$K$2001,6,FALSE)</f>
        <v>492273</v>
      </c>
      <c r="C366" s="8">
        <v>364</v>
      </c>
      <c r="D366" s="8" t="s">
        <v>2878</v>
      </c>
      <c r="E366" s="1" t="s">
        <v>3152</v>
      </c>
      <c r="F366" s="1" t="s">
        <v>3412</v>
      </c>
      <c r="G366" s="1"/>
      <c r="H366" s="8">
        <v>1</v>
      </c>
      <c r="I366" s="1" t="s">
        <v>4678</v>
      </c>
      <c r="J366" s="1"/>
      <c r="K366" s="1" t="s">
        <v>3720</v>
      </c>
      <c r="L366" s="1" t="s">
        <v>2768</v>
      </c>
      <c r="M366" s="8" t="s">
        <v>4200</v>
      </c>
    </row>
    <row r="367" spans="2:13">
      <c r="B367" s="8" t="str">
        <f>VLOOKUP(M367,加盟校情報!$F$3:$K$2001,6,FALSE)</f>
        <v>492273</v>
      </c>
      <c r="C367" s="8">
        <v>365</v>
      </c>
      <c r="D367" s="8" t="s">
        <v>141</v>
      </c>
      <c r="E367" s="1" t="s">
        <v>142</v>
      </c>
      <c r="F367" s="1" t="s">
        <v>143</v>
      </c>
      <c r="G367" s="1"/>
      <c r="H367" s="8">
        <v>4</v>
      </c>
      <c r="I367" s="1" t="s">
        <v>4679</v>
      </c>
      <c r="J367" s="1"/>
      <c r="K367" s="1" t="s">
        <v>2495</v>
      </c>
      <c r="L367" s="1" t="s">
        <v>1102</v>
      </c>
      <c r="M367" s="8" t="s">
        <v>4200</v>
      </c>
    </row>
    <row r="368" spans="2:13">
      <c r="B368" s="8" t="str">
        <f>VLOOKUP(M368,加盟校情報!$F$3:$K$2001,6,FALSE)</f>
        <v>492273</v>
      </c>
      <c r="C368" s="8">
        <v>366</v>
      </c>
      <c r="D368" s="8" t="s">
        <v>197</v>
      </c>
      <c r="E368" s="1" t="s">
        <v>198</v>
      </c>
      <c r="F368" s="1" t="s">
        <v>199</v>
      </c>
      <c r="G368" s="1"/>
      <c r="H368" s="8">
        <v>4</v>
      </c>
      <c r="I368" s="1" t="s">
        <v>4680</v>
      </c>
      <c r="J368" s="1"/>
      <c r="K368" s="1" t="s">
        <v>1135</v>
      </c>
      <c r="L368" s="1" t="s">
        <v>2476</v>
      </c>
      <c r="M368" s="8" t="s">
        <v>4200</v>
      </c>
    </row>
    <row r="369" spans="2:13">
      <c r="B369" s="8" t="str">
        <f>VLOOKUP(M369,加盟校情報!$F$3:$K$2001,6,FALSE)</f>
        <v>492273</v>
      </c>
      <c r="C369" s="8">
        <v>367</v>
      </c>
      <c r="D369" s="8" t="s">
        <v>2879</v>
      </c>
      <c r="E369" s="1" t="s">
        <v>3153</v>
      </c>
      <c r="F369" s="1" t="s">
        <v>3411</v>
      </c>
      <c r="G369" s="1"/>
      <c r="H369" s="8">
        <v>1</v>
      </c>
      <c r="I369" s="1" t="s">
        <v>4681</v>
      </c>
      <c r="J369" s="1"/>
      <c r="K369" s="1" t="s">
        <v>3721</v>
      </c>
      <c r="L369" s="1" t="s">
        <v>2476</v>
      </c>
      <c r="M369" s="8" t="s">
        <v>4200</v>
      </c>
    </row>
    <row r="370" spans="2:13">
      <c r="B370" s="8" t="str">
        <f>VLOOKUP(M370,加盟校情報!$F$3:$K$2001,6,FALSE)</f>
        <v>492273</v>
      </c>
      <c r="C370" s="8">
        <v>368</v>
      </c>
      <c r="D370" s="8" t="s">
        <v>128</v>
      </c>
      <c r="E370" s="1" t="s">
        <v>129</v>
      </c>
      <c r="F370" s="1" t="s">
        <v>130</v>
      </c>
      <c r="G370" s="1"/>
      <c r="H370" s="8">
        <v>4</v>
      </c>
      <c r="I370" s="1" t="s">
        <v>4682</v>
      </c>
      <c r="J370" s="1"/>
      <c r="K370" s="1" t="s">
        <v>2490</v>
      </c>
      <c r="L370" s="1" t="s">
        <v>2491</v>
      </c>
      <c r="M370" s="8" t="s">
        <v>4200</v>
      </c>
    </row>
    <row r="371" spans="2:13">
      <c r="B371" s="8" t="str">
        <f>VLOOKUP(M371,加盟校情報!$F$3:$K$2001,6,FALSE)</f>
        <v>492273</v>
      </c>
      <c r="C371" s="8">
        <v>369</v>
      </c>
      <c r="D371" s="8" t="s">
        <v>191</v>
      </c>
      <c r="E371" s="1" t="s">
        <v>192</v>
      </c>
      <c r="F371" s="1" t="s">
        <v>193</v>
      </c>
      <c r="G371" s="1"/>
      <c r="H371" s="8">
        <v>4</v>
      </c>
      <c r="I371" s="1" t="s">
        <v>4683</v>
      </c>
      <c r="J371" s="1"/>
      <c r="K371" s="1" t="s">
        <v>2519</v>
      </c>
      <c r="L371" s="1" t="s">
        <v>2520</v>
      </c>
      <c r="M371" s="8" t="s">
        <v>4200</v>
      </c>
    </row>
    <row r="372" spans="2:13">
      <c r="B372" s="8" t="str">
        <f>VLOOKUP(M372,加盟校情報!$F$3:$K$2001,6,FALSE)</f>
        <v>492273</v>
      </c>
      <c r="C372" s="8">
        <v>370</v>
      </c>
      <c r="D372" s="8" t="s">
        <v>2880</v>
      </c>
      <c r="E372" s="1" t="s">
        <v>3154</v>
      </c>
      <c r="F372" s="1" t="s">
        <v>3413</v>
      </c>
      <c r="G372" s="1"/>
      <c r="H372" s="8">
        <v>1</v>
      </c>
      <c r="I372" s="1" t="s">
        <v>4684</v>
      </c>
      <c r="J372" s="1"/>
      <c r="K372" s="1" t="s">
        <v>3722</v>
      </c>
      <c r="L372" s="1" t="s">
        <v>2646</v>
      </c>
      <c r="M372" s="8" t="s">
        <v>4200</v>
      </c>
    </row>
    <row r="373" spans="2:13">
      <c r="B373" s="8" t="str">
        <f>VLOOKUP(M373,加盟校情報!$F$3:$K$2001,6,FALSE)</f>
        <v>492273</v>
      </c>
      <c r="C373" s="8">
        <v>371</v>
      </c>
      <c r="D373" s="8" t="s">
        <v>2881</v>
      </c>
      <c r="E373" s="1" t="s">
        <v>3155</v>
      </c>
      <c r="F373" s="1" t="s">
        <v>3414</v>
      </c>
      <c r="G373" s="1"/>
      <c r="H373" s="8">
        <v>1</v>
      </c>
      <c r="I373" s="1" t="s">
        <v>4685</v>
      </c>
      <c r="J373" s="1"/>
      <c r="K373" s="1" t="s">
        <v>3723</v>
      </c>
      <c r="L373" s="1" t="s">
        <v>4068</v>
      </c>
      <c r="M373" s="8" t="s">
        <v>4200</v>
      </c>
    </row>
    <row r="374" spans="2:13">
      <c r="B374" s="8" t="str">
        <f>VLOOKUP(M374,加盟校情報!$F$3:$K$2001,6,FALSE)</f>
        <v>492273</v>
      </c>
      <c r="C374" s="8">
        <v>372</v>
      </c>
      <c r="D374" s="8" t="s">
        <v>2882</v>
      </c>
      <c r="E374" s="1" t="s">
        <v>3156</v>
      </c>
      <c r="F374" s="1" t="s">
        <v>3402</v>
      </c>
      <c r="G374" s="1"/>
      <c r="H374" s="8">
        <v>1</v>
      </c>
      <c r="I374" s="1" t="s">
        <v>4686</v>
      </c>
      <c r="J374" s="1"/>
      <c r="K374" s="1" t="s">
        <v>3724</v>
      </c>
      <c r="L374" s="1" t="s">
        <v>4069</v>
      </c>
      <c r="M374" s="8" t="s">
        <v>4200</v>
      </c>
    </row>
    <row r="375" spans="2:13">
      <c r="B375" s="8" t="str">
        <f>VLOOKUP(M375,加盟校情報!$F$3:$K$2001,6,FALSE)</f>
        <v>492273</v>
      </c>
      <c r="C375" s="8">
        <v>373</v>
      </c>
      <c r="D375" s="8" t="s">
        <v>147</v>
      </c>
      <c r="E375" s="1" t="s">
        <v>148</v>
      </c>
      <c r="F375" s="1" t="s">
        <v>149</v>
      </c>
      <c r="G375" s="1"/>
      <c r="H375" s="8">
        <v>4</v>
      </c>
      <c r="I375" s="1" t="s">
        <v>4687</v>
      </c>
      <c r="J375" s="1"/>
      <c r="K375" s="1" t="s">
        <v>2497</v>
      </c>
      <c r="L375" s="1" t="s">
        <v>698</v>
      </c>
      <c r="M375" s="8" t="s">
        <v>4200</v>
      </c>
    </row>
    <row r="376" spans="2:13">
      <c r="B376" s="8" t="str">
        <f>VLOOKUP(M376,加盟校情報!$F$3:$K$2001,6,FALSE)</f>
        <v>492273</v>
      </c>
      <c r="C376" s="8">
        <v>374</v>
      </c>
      <c r="D376" s="8" t="s">
        <v>2883</v>
      </c>
      <c r="E376" s="1" t="s">
        <v>3157</v>
      </c>
      <c r="F376" s="1" t="s">
        <v>3415</v>
      </c>
      <c r="G376" s="1"/>
      <c r="H376" s="8">
        <v>1</v>
      </c>
      <c r="I376" s="1" t="s">
        <v>4688</v>
      </c>
      <c r="J376" s="1"/>
      <c r="K376" s="1" t="s">
        <v>3725</v>
      </c>
      <c r="L376" s="1" t="s">
        <v>2477</v>
      </c>
      <c r="M376" s="8" t="s">
        <v>4200</v>
      </c>
    </row>
    <row r="377" spans="2:13">
      <c r="B377" s="8" t="str">
        <f>VLOOKUP(M377,加盟校情報!$F$3:$K$2001,6,FALSE)</f>
        <v>492273</v>
      </c>
      <c r="C377" s="8">
        <v>375</v>
      </c>
      <c r="D377" s="8" t="s">
        <v>2884</v>
      </c>
      <c r="E377" s="1" t="s">
        <v>3158</v>
      </c>
      <c r="F377" s="1" t="s">
        <v>3416</v>
      </c>
      <c r="G377" s="1"/>
      <c r="H377" s="8">
        <v>1</v>
      </c>
      <c r="I377" s="1" t="s">
        <v>4689</v>
      </c>
      <c r="J377" s="1"/>
      <c r="K377" s="1" t="s">
        <v>3726</v>
      </c>
      <c r="L377" s="1" t="s">
        <v>4070</v>
      </c>
      <c r="M377" s="8" t="s">
        <v>4200</v>
      </c>
    </row>
    <row r="378" spans="2:13">
      <c r="B378" s="8" t="str">
        <f>VLOOKUP(M378,加盟校情報!$F$3:$K$2001,6,FALSE)</f>
        <v>492273</v>
      </c>
      <c r="C378" s="8">
        <v>376</v>
      </c>
      <c r="D378" s="8" t="s">
        <v>2885</v>
      </c>
      <c r="E378" s="1" t="s">
        <v>3159</v>
      </c>
      <c r="F378" s="1" t="s">
        <v>3399</v>
      </c>
      <c r="G378" s="1"/>
      <c r="H378" s="8">
        <v>1</v>
      </c>
      <c r="I378" s="1" t="s">
        <v>4690</v>
      </c>
      <c r="J378" s="1"/>
      <c r="K378" s="1" t="s">
        <v>3727</v>
      </c>
      <c r="L378" s="1" t="s">
        <v>4071</v>
      </c>
      <c r="M378" s="8" t="s">
        <v>4200</v>
      </c>
    </row>
    <row r="379" spans="2:13">
      <c r="B379" s="8" t="str">
        <f>VLOOKUP(M379,加盟校情報!$F$3:$K$2001,6,FALSE)</f>
        <v>492273</v>
      </c>
      <c r="C379" s="8">
        <v>377</v>
      </c>
      <c r="D379" s="8" t="s">
        <v>2886</v>
      </c>
      <c r="E379" s="1" t="s">
        <v>3160</v>
      </c>
      <c r="F379" s="1" t="s">
        <v>3417</v>
      </c>
      <c r="G379" s="1"/>
      <c r="H379" s="8">
        <v>1</v>
      </c>
      <c r="I379" s="1" t="s">
        <v>4691</v>
      </c>
      <c r="J379" s="1"/>
      <c r="K379" s="1" t="s">
        <v>3728</v>
      </c>
      <c r="L379" s="1" t="s">
        <v>4019</v>
      </c>
      <c r="M379" s="8" t="s">
        <v>4200</v>
      </c>
    </row>
    <row r="380" spans="2:13">
      <c r="B380" s="8" t="str">
        <f>VLOOKUP(M380,加盟校情報!$F$3:$K$2001,6,FALSE)</f>
        <v>492273</v>
      </c>
      <c r="C380" s="8">
        <v>378</v>
      </c>
      <c r="D380" s="8" t="s">
        <v>2887</v>
      </c>
      <c r="E380" s="1" t="s">
        <v>3161</v>
      </c>
      <c r="F380" s="1" t="s">
        <v>3418</v>
      </c>
      <c r="G380" s="1"/>
      <c r="H380" s="8">
        <v>1</v>
      </c>
      <c r="I380" s="1" t="s">
        <v>4692</v>
      </c>
      <c r="J380" s="1"/>
      <c r="K380" s="1" t="s">
        <v>3729</v>
      </c>
      <c r="L380" s="1" t="s">
        <v>2781</v>
      </c>
      <c r="M380" s="8" t="s">
        <v>4200</v>
      </c>
    </row>
    <row r="381" spans="2:13">
      <c r="B381" s="8" t="str">
        <f>VLOOKUP(M381,加盟校情報!$F$3:$K$2001,6,FALSE)</f>
        <v>492273</v>
      </c>
      <c r="C381" s="8">
        <v>379</v>
      </c>
      <c r="D381" s="8" t="s">
        <v>2888</v>
      </c>
      <c r="E381" s="1" t="s">
        <v>3162</v>
      </c>
      <c r="F381" s="1" t="s">
        <v>3419</v>
      </c>
      <c r="G381" s="1"/>
      <c r="H381" s="8">
        <v>1</v>
      </c>
      <c r="I381" s="1" t="s">
        <v>4693</v>
      </c>
      <c r="J381" s="1"/>
      <c r="K381" s="1" t="s">
        <v>2714</v>
      </c>
      <c r="L381" s="1" t="s">
        <v>672</v>
      </c>
      <c r="M381" s="8" t="s">
        <v>4200</v>
      </c>
    </row>
    <row r="382" spans="2:13">
      <c r="B382" s="8" t="str">
        <f>VLOOKUP(M382,加盟校情報!$F$3:$K$2001,6,FALSE)</f>
        <v>492273</v>
      </c>
      <c r="C382" s="8">
        <v>380</v>
      </c>
      <c r="D382" s="8" t="s">
        <v>2889</v>
      </c>
      <c r="E382" s="1" t="s">
        <v>3163</v>
      </c>
      <c r="F382" s="1" t="s">
        <v>3420</v>
      </c>
      <c r="G382" s="1"/>
      <c r="H382" s="8">
        <v>1</v>
      </c>
      <c r="I382" s="1" t="s">
        <v>4694</v>
      </c>
      <c r="J382" s="1"/>
      <c r="K382" s="1" t="s">
        <v>2722</v>
      </c>
      <c r="L382" s="1" t="s">
        <v>4072</v>
      </c>
      <c r="M382" s="8" t="s">
        <v>4200</v>
      </c>
    </row>
    <row r="383" spans="2:13">
      <c r="B383" s="8" t="str">
        <f>VLOOKUP(M383,加盟校情報!$F$3:$K$2001,6,FALSE)</f>
        <v>492273</v>
      </c>
      <c r="C383" s="8">
        <v>381</v>
      </c>
      <c r="D383" s="8" t="s">
        <v>1735</v>
      </c>
      <c r="E383" s="1" t="s">
        <v>1736</v>
      </c>
      <c r="F383" s="1" t="s">
        <v>2257</v>
      </c>
      <c r="G383" s="1"/>
      <c r="H383" s="8">
        <v>2</v>
      </c>
      <c r="I383" s="1" t="s">
        <v>4695</v>
      </c>
      <c r="J383" s="1"/>
      <c r="K383" s="1" t="s">
        <v>2586</v>
      </c>
      <c r="L383" s="1" t="s">
        <v>2587</v>
      </c>
      <c r="M383" s="8" t="s">
        <v>4200</v>
      </c>
    </row>
    <row r="384" spans="2:13">
      <c r="B384" s="8" t="str">
        <f>VLOOKUP(M384,加盟校情報!$F$3:$K$2001,6,FALSE)</f>
        <v>492273</v>
      </c>
      <c r="C384" s="8">
        <v>382</v>
      </c>
      <c r="D384" s="8" t="s">
        <v>864</v>
      </c>
      <c r="E384" s="1" t="s">
        <v>3164</v>
      </c>
      <c r="F384" s="1" t="s">
        <v>865</v>
      </c>
      <c r="G384" s="1"/>
      <c r="H384" s="8">
        <v>3</v>
      </c>
      <c r="I384" s="1" t="s">
        <v>4696</v>
      </c>
      <c r="J384" s="1"/>
      <c r="K384" s="1" t="s">
        <v>2582</v>
      </c>
      <c r="L384" s="1" t="s">
        <v>2583</v>
      </c>
      <c r="M384" s="8" t="s">
        <v>4200</v>
      </c>
    </row>
    <row r="385" spans="2:13">
      <c r="B385" s="8" t="str">
        <f>VLOOKUP(M385,加盟校情報!$F$3:$K$2001,6,FALSE)</f>
        <v>492273</v>
      </c>
      <c r="C385" s="8">
        <v>383</v>
      </c>
      <c r="D385" s="8" t="s">
        <v>809</v>
      </c>
      <c r="E385" s="1" t="s">
        <v>810</v>
      </c>
      <c r="F385" s="1" t="s">
        <v>811</v>
      </c>
      <c r="G385" s="1"/>
      <c r="H385" s="8">
        <v>3</v>
      </c>
      <c r="I385" s="1" t="s">
        <v>4697</v>
      </c>
      <c r="J385" s="1"/>
      <c r="K385" s="1" t="s">
        <v>1126</v>
      </c>
      <c r="L385" s="1" t="s">
        <v>2457</v>
      </c>
      <c r="M385" s="8" t="s">
        <v>4200</v>
      </c>
    </row>
    <row r="386" spans="2:13">
      <c r="B386" s="8" t="str">
        <f>VLOOKUP(M386,加盟校情報!$F$3:$K$2001,6,FALSE)</f>
        <v>492273</v>
      </c>
      <c r="C386" s="8">
        <v>384</v>
      </c>
      <c r="D386" s="8" t="s">
        <v>818</v>
      </c>
      <c r="E386" s="1" t="s">
        <v>819</v>
      </c>
      <c r="F386" s="1" t="s">
        <v>820</v>
      </c>
      <c r="G386" s="1"/>
      <c r="H386" s="8">
        <v>3</v>
      </c>
      <c r="I386" s="1" t="s">
        <v>4698</v>
      </c>
      <c r="J386" s="1"/>
      <c r="K386" s="1" t="s">
        <v>2560</v>
      </c>
      <c r="L386" s="1" t="s">
        <v>703</v>
      </c>
      <c r="M386" s="8" t="s">
        <v>4200</v>
      </c>
    </row>
    <row r="387" spans="2:13">
      <c r="B387" s="8" t="str">
        <f>VLOOKUP(M387,加盟校情報!$F$3:$K$2001,6,FALSE)</f>
        <v>492273</v>
      </c>
      <c r="C387" s="8">
        <v>385</v>
      </c>
      <c r="D387" s="8" t="s">
        <v>815</v>
      </c>
      <c r="E387" s="1" t="s">
        <v>816</v>
      </c>
      <c r="F387" s="1" t="s">
        <v>817</v>
      </c>
      <c r="G387" s="1"/>
      <c r="H387" s="8">
        <v>3</v>
      </c>
      <c r="I387" s="1" t="s">
        <v>4699</v>
      </c>
      <c r="J387" s="1"/>
      <c r="K387" s="1" t="s">
        <v>2559</v>
      </c>
      <c r="L387" s="1" t="s">
        <v>2453</v>
      </c>
      <c r="M387" s="8" t="s">
        <v>4200</v>
      </c>
    </row>
    <row r="388" spans="2:13">
      <c r="B388" s="8" t="str">
        <f>VLOOKUP(M388,加盟校情報!$F$3:$K$2001,6,FALSE)</f>
        <v>492273</v>
      </c>
      <c r="C388" s="8">
        <v>386</v>
      </c>
      <c r="D388" s="8" t="s">
        <v>836</v>
      </c>
      <c r="E388" s="1" t="s">
        <v>837</v>
      </c>
      <c r="F388" s="1" t="s">
        <v>838</v>
      </c>
      <c r="G388" s="1"/>
      <c r="H388" s="8">
        <v>3</v>
      </c>
      <c r="I388" s="1" t="s">
        <v>4700</v>
      </c>
      <c r="J388" s="1"/>
      <c r="K388" s="1" t="s">
        <v>2568</v>
      </c>
      <c r="L388" s="1" t="s">
        <v>2569</v>
      </c>
      <c r="M388" s="8" t="s">
        <v>4200</v>
      </c>
    </row>
    <row r="389" spans="2:13">
      <c r="B389" s="8" t="str">
        <f>VLOOKUP(M389,加盟校情報!$F$3:$K$2001,6,FALSE)</f>
        <v>492273</v>
      </c>
      <c r="C389" s="8">
        <v>387</v>
      </c>
      <c r="D389" s="8" t="s">
        <v>761</v>
      </c>
      <c r="E389" s="1" t="s">
        <v>762</v>
      </c>
      <c r="F389" s="1" t="s">
        <v>763</v>
      </c>
      <c r="G389" s="1"/>
      <c r="H389" s="8">
        <v>3</v>
      </c>
      <c r="I389" s="1" t="s">
        <v>4701</v>
      </c>
      <c r="J389" s="1"/>
      <c r="K389" s="1" t="s">
        <v>687</v>
      </c>
      <c r="L389" s="1" t="s">
        <v>1590</v>
      </c>
      <c r="M389" s="8" t="s">
        <v>4200</v>
      </c>
    </row>
    <row r="390" spans="2:13">
      <c r="B390" s="8" t="str">
        <f>VLOOKUP(M390,加盟校情報!$F$3:$K$2001,6,FALSE)</f>
        <v>492273</v>
      </c>
      <c r="C390" s="8">
        <v>388</v>
      </c>
      <c r="D390" s="8" t="s">
        <v>2890</v>
      </c>
      <c r="E390" s="1" t="s">
        <v>3165</v>
      </c>
      <c r="F390" s="1" t="s">
        <v>3421</v>
      </c>
      <c r="G390" s="1"/>
      <c r="H390" s="8">
        <v>1</v>
      </c>
      <c r="I390" s="1" t="s">
        <v>4702</v>
      </c>
      <c r="J390" s="1"/>
      <c r="K390" s="1" t="s">
        <v>3560</v>
      </c>
      <c r="L390" s="1" t="s">
        <v>4073</v>
      </c>
      <c r="M390" s="8" t="s">
        <v>4200</v>
      </c>
    </row>
    <row r="391" spans="2:13">
      <c r="B391" s="8" t="str">
        <f>VLOOKUP(M391,加盟校情報!$F$3:$K$2001,6,FALSE)</f>
        <v>492273</v>
      </c>
      <c r="C391" s="8">
        <v>389</v>
      </c>
      <c r="D391" s="8" t="s">
        <v>1140</v>
      </c>
      <c r="E391" s="1" t="s">
        <v>1141</v>
      </c>
      <c r="F391" s="1" t="s">
        <v>1142</v>
      </c>
      <c r="G391" s="1"/>
      <c r="H391" s="8">
        <v>3</v>
      </c>
      <c r="I391" s="1" t="s">
        <v>4703</v>
      </c>
      <c r="J391" s="1"/>
      <c r="K391" s="1" t="s">
        <v>2544</v>
      </c>
      <c r="L391" s="1" t="s">
        <v>2545</v>
      </c>
      <c r="M391" s="8" t="s">
        <v>4200</v>
      </c>
    </row>
    <row r="392" spans="2:13">
      <c r="B392" s="8" t="str">
        <f>VLOOKUP(M392,加盟校情報!$F$3:$K$2001,6,FALSE)</f>
        <v>492273</v>
      </c>
      <c r="C392" s="8">
        <v>390</v>
      </c>
      <c r="D392" s="8" t="s">
        <v>782</v>
      </c>
      <c r="E392" s="1" t="s">
        <v>783</v>
      </c>
      <c r="F392" s="1" t="s">
        <v>784</v>
      </c>
      <c r="G392" s="1"/>
      <c r="H392" s="8">
        <v>3</v>
      </c>
      <c r="I392" s="1" t="s">
        <v>4704</v>
      </c>
      <c r="J392" s="1"/>
      <c r="K392" s="1" t="s">
        <v>2541</v>
      </c>
      <c r="L392" s="1" t="s">
        <v>2542</v>
      </c>
      <c r="M392" s="8" t="s">
        <v>4200</v>
      </c>
    </row>
    <row r="393" spans="2:13">
      <c r="B393" s="8" t="str">
        <f>VLOOKUP(M393,加盟校情報!$F$3:$K$2001,6,FALSE)</f>
        <v>492273</v>
      </c>
      <c r="C393" s="8">
        <v>391</v>
      </c>
      <c r="D393" s="8" t="s">
        <v>800</v>
      </c>
      <c r="E393" s="1" t="s">
        <v>801</v>
      </c>
      <c r="F393" s="1" t="s">
        <v>802</v>
      </c>
      <c r="G393" s="1"/>
      <c r="H393" s="8">
        <v>3</v>
      </c>
      <c r="I393" s="1" t="s">
        <v>4705</v>
      </c>
      <c r="J393" s="1"/>
      <c r="K393" s="1" t="s">
        <v>2553</v>
      </c>
      <c r="L393" s="1" t="s">
        <v>2554</v>
      </c>
      <c r="M393" s="8" t="s">
        <v>4200</v>
      </c>
    </row>
    <row r="394" spans="2:13">
      <c r="B394" s="8" t="str">
        <f>VLOOKUP(M394,加盟校情報!$F$3:$K$2001,6,FALSE)</f>
        <v>492273</v>
      </c>
      <c r="C394" s="8">
        <v>392</v>
      </c>
      <c r="D394" s="8" t="s">
        <v>803</v>
      </c>
      <c r="E394" s="1" t="s">
        <v>804</v>
      </c>
      <c r="F394" s="1" t="s">
        <v>805</v>
      </c>
      <c r="G394" s="1"/>
      <c r="H394" s="8">
        <v>3</v>
      </c>
      <c r="I394" s="1" t="s">
        <v>4706</v>
      </c>
      <c r="J394" s="1"/>
      <c r="K394" s="1" t="s">
        <v>2555</v>
      </c>
      <c r="L394" s="1" t="s">
        <v>2556</v>
      </c>
      <c r="M394" s="8" t="s">
        <v>4200</v>
      </c>
    </row>
    <row r="395" spans="2:13">
      <c r="B395" s="8" t="str">
        <f>VLOOKUP(M395,加盟校情報!$F$3:$K$2001,6,FALSE)</f>
        <v>492273</v>
      </c>
      <c r="C395" s="8">
        <v>393</v>
      </c>
      <c r="D395" s="8" t="s">
        <v>1756</v>
      </c>
      <c r="E395" s="1" t="s">
        <v>1757</v>
      </c>
      <c r="F395" s="1" t="s">
        <v>2267</v>
      </c>
      <c r="G395" s="1"/>
      <c r="H395" s="8">
        <v>2</v>
      </c>
      <c r="I395" s="1" t="s">
        <v>4707</v>
      </c>
      <c r="J395" s="1"/>
      <c r="K395" s="1" t="s">
        <v>690</v>
      </c>
      <c r="L395" s="1" t="s">
        <v>2603</v>
      </c>
      <c r="M395" s="8" t="s">
        <v>4200</v>
      </c>
    </row>
    <row r="396" spans="2:13">
      <c r="B396" s="8" t="str">
        <f>VLOOKUP(M396,加盟校情報!$F$3:$K$2001,6,FALSE)</f>
        <v>492273</v>
      </c>
      <c r="C396" s="8">
        <v>394</v>
      </c>
      <c r="D396" s="8" t="s">
        <v>2891</v>
      </c>
      <c r="E396" s="1" t="s">
        <v>3166</v>
      </c>
      <c r="F396" s="1" t="s">
        <v>2310</v>
      </c>
      <c r="G396" s="1"/>
      <c r="H396" s="8">
        <v>2</v>
      </c>
      <c r="I396" s="1" t="s">
        <v>4708</v>
      </c>
      <c r="J396" s="1"/>
      <c r="K396" s="1" t="s">
        <v>3730</v>
      </c>
      <c r="L396" s="1" t="s">
        <v>4074</v>
      </c>
      <c r="M396" s="8" t="s">
        <v>4200</v>
      </c>
    </row>
    <row r="397" spans="2:13">
      <c r="B397" s="8" t="str">
        <f>VLOOKUP(M397,加盟校情報!$F$3:$K$2001,6,FALSE)</f>
        <v>492273</v>
      </c>
      <c r="C397" s="8">
        <v>395</v>
      </c>
      <c r="D397" s="8" t="s">
        <v>1741</v>
      </c>
      <c r="E397" s="1" t="s">
        <v>1742</v>
      </c>
      <c r="F397" s="1" t="s">
        <v>2260</v>
      </c>
      <c r="G397" s="1"/>
      <c r="H397" s="8">
        <v>2</v>
      </c>
      <c r="I397" s="1" t="s">
        <v>4709</v>
      </c>
      <c r="J397" s="1"/>
      <c r="K397" s="1" t="s">
        <v>2590</v>
      </c>
      <c r="L397" s="1" t="s">
        <v>2591</v>
      </c>
      <c r="M397" s="8" t="s">
        <v>4200</v>
      </c>
    </row>
    <row r="398" spans="2:13">
      <c r="B398" s="8" t="str">
        <f>VLOOKUP(M398,加盟校情報!$F$3:$K$2001,6,FALSE)</f>
        <v>492273</v>
      </c>
      <c r="C398" s="8">
        <v>396</v>
      </c>
      <c r="D398" s="8" t="s">
        <v>1877</v>
      </c>
      <c r="E398" s="1" t="s">
        <v>1878</v>
      </c>
      <c r="F398" s="1" t="s">
        <v>2316</v>
      </c>
      <c r="G398" s="1"/>
      <c r="H398" s="8">
        <v>2</v>
      </c>
      <c r="I398" s="1" t="s">
        <v>4710</v>
      </c>
      <c r="J398" s="1"/>
      <c r="K398" s="1" t="s">
        <v>3731</v>
      </c>
      <c r="L398" s="1" t="s">
        <v>2477</v>
      </c>
      <c r="M398" s="8" t="s">
        <v>4200</v>
      </c>
    </row>
    <row r="399" spans="2:13">
      <c r="B399" s="8" t="str">
        <f>VLOOKUP(M399,加盟校情報!$F$3:$K$2001,6,FALSE)</f>
        <v>492273</v>
      </c>
      <c r="C399" s="8">
        <v>397</v>
      </c>
      <c r="D399" s="8" t="s">
        <v>1750</v>
      </c>
      <c r="E399" s="1" t="s">
        <v>1751</v>
      </c>
      <c r="F399" s="1" t="s">
        <v>2264</v>
      </c>
      <c r="G399" s="1"/>
      <c r="H399" s="8">
        <v>2</v>
      </c>
      <c r="I399" s="1" t="s">
        <v>4711</v>
      </c>
      <c r="J399" s="1"/>
      <c r="K399" s="1" t="s">
        <v>2600</v>
      </c>
      <c r="L399" s="1" t="s">
        <v>2601</v>
      </c>
      <c r="M399" s="8" t="s">
        <v>4200</v>
      </c>
    </row>
    <row r="400" spans="2:13">
      <c r="B400" s="8" t="str">
        <f>VLOOKUP(M400,加盟校情報!$F$3:$K$2001,6,FALSE)</f>
        <v>492273</v>
      </c>
      <c r="C400" s="8">
        <v>398</v>
      </c>
      <c r="D400" s="8" t="s">
        <v>2892</v>
      </c>
      <c r="E400" s="1" t="s">
        <v>3167</v>
      </c>
      <c r="F400" s="1" t="s">
        <v>3422</v>
      </c>
      <c r="G400" s="1"/>
      <c r="H400" s="8">
        <v>1</v>
      </c>
      <c r="I400" s="1" t="s">
        <v>4712</v>
      </c>
      <c r="J400" s="1"/>
      <c r="K400" s="1" t="s">
        <v>3732</v>
      </c>
      <c r="L400" s="1" t="s">
        <v>2476</v>
      </c>
      <c r="M400" s="8" t="s">
        <v>4200</v>
      </c>
    </row>
    <row r="401" spans="2:13">
      <c r="B401" s="8" t="str">
        <f>VLOOKUP(M401,加盟校情報!$F$3:$K$2001,6,FALSE)</f>
        <v>492273</v>
      </c>
      <c r="C401" s="8">
        <v>399</v>
      </c>
      <c r="D401" s="8" t="s">
        <v>2893</v>
      </c>
      <c r="E401" s="1" t="s">
        <v>3168</v>
      </c>
      <c r="F401" s="1" t="s">
        <v>3423</v>
      </c>
      <c r="G401" s="1"/>
      <c r="H401" s="8">
        <v>1</v>
      </c>
      <c r="I401" s="1" t="s">
        <v>4713</v>
      </c>
      <c r="J401" s="1"/>
      <c r="K401" s="1" t="s">
        <v>2508</v>
      </c>
      <c r="L401" s="1" t="s">
        <v>3988</v>
      </c>
      <c r="M401" s="8" t="s">
        <v>4200</v>
      </c>
    </row>
    <row r="402" spans="2:13">
      <c r="B402" s="8" t="str">
        <f>VLOOKUP(M402,加盟校情報!$F$3:$K$2001,6,FALSE)</f>
        <v>492273</v>
      </c>
      <c r="C402" s="8">
        <v>400</v>
      </c>
      <c r="D402" s="8" t="s">
        <v>2894</v>
      </c>
      <c r="E402" s="1" t="s">
        <v>3169</v>
      </c>
      <c r="F402" s="1" t="s">
        <v>3424</v>
      </c>
      <c r="G402" s="1"/>
      <c r="H402" s="8">
        <v>1</v>
      </c>
      <c r="I402" s="1" t="s">
        <v>4714</v>
      </c>
      <c r="J402" s="1"/>
      <c r="K402" s="1" t="s">
        <v>3733</v>
      </c>
      <c r="L402" s="1" t="s">
        <v>4017</v>
      </c>
      <c r="M402" s="8" t="s">
        <v>4200</v>
      </c>
    </row>
    <row r="403" spans="2:13">
      <c r="B403" s="8" t="str">
        <f>VLOOKUP(M403,加盟校情報!$F$3:$K$2001,6,FALSE)</f>
        <v>492273</v>
      </c>
      <c r="C403" s="8">
        <v>401</v>
      </c>
      <c r="D403" s="8" t="s">
        <v>2895</v>
      </c>
      <c r="E403" s="1" t="s">
        <v>3170</v>
      </c>
      <c r="F403" s="1" t="s">
        <v>3425</v>
      </c>
      <c r="G403" s="1"/>
      <c r="H403" s="8">
        <v>1</v>
      </c>
      <c r="I403" s="1" t="s">
        <v>4715</v>
      </c>
      <c r="J403" s="1"/>
      <c r="K403" s="1" t="s">
        <v>3734</v>
      </c>
      <c r="L403" s="1" t="s">
        <v>4075</v>
      </c>
      <c r="M403" s="8" t="s">
        <v>4200</v>
      </c>
    </row>
    <row r="404" spans="2:13">
      <c r="B404" s="8" t="str">
        <f>VLOOKUP(M404,加盟校情報!$F$3:$K$2001,6,FALSE)</f>
        <v>492273</v>
      </c>
      <c r="C404" s="8">
        <v>402</v>
      </c>
      <c r="D404" s="8" t="s">
        <v>168</v>
      </c>
      <c r="E404" s="1" t="s">
        <v>169</v>
      </c>
      <c r="F404" s="1" t="s">
        <v>170</v>
      </c>
      <c r="G404" s="1"/>
      <c r="H404" s="8">
        <v>4</v>
      </c>
      <c r="I404" s="1" t="s">
        <v>4716</v>
      </c>
      <c r="J404" s="1"/>
      <c r="K404" s="1" t="s">
        <v>2505</v>
      </c>
      <c r="L404" s="1" t="s">
        <v>4076</v>
      </c>
      <c r="M404" s="8" t="s">
        <v>4200</v>
      </c>
    </row>
    <row r="405" spans="2:13">
      <c r="B405" s="8" t="str">
        <f>VLOOKUP(M405,加盟校情報!$F$3:$K$2001,6,FALSE)</f>
        <v>492273</v>
      </c>
      <c r="C405" s="8">
        <v>403</v>
      </c>
      <c r="D405" s="8" t="s">
        <v>2896</v>
      </c>
      <c r="E405" s="1" t="s">
        <v>3171</v>
      </c>
      <c r="F405" s="1" t="s">
        <v>3426</v>
      </c>
      <c r="G405" s="1"/>
      <c r="H405" s="8">
        <v>1</v>
      </c>
      <c r="I405" s="1" t="s">
        <v>4717</v>
      </c>
      <c r="J405" s="1"/>
      <c r="K405" s="1" t="s">
        <v>3735</v>
      </c>
      <c r="L405" s="1" t="s">
        <v>4077</v>
      </c>
      <c r="M405" s="8" t="s">
        <v>4200</v>
      </c>
    </row>
    <row r="406" spans="2:13">
      <c r="B406" s="8" t="str">
        <f>VLOOKUP(M406,加盟校情報!$F$3:$K$2001,6,FALSE)</f>
        <v>492273</v>
      </c>
      <c r="C406" s="8">
        <v>404</v>
      </c>
      <c r="D406" s="8" t="s">
        <v>150</v>
      </c>
      <c r="E406" s="1" t="s">
        <v>151</v>
      </c>
      <c r="F406" s="1" t="s">
        <v>152</v>
      </c>
      <c r="G406" s="1"/>
      <c r="H406" s="8">
        <v>4</v>
      </c>
      <c r="I406" s="1" t="s">
        <v>4718</v>
      </c>
      <c r="J406" s="1"/>
      <c r="K406" s="1" t="s">
        <v>2498</v>
      </c>
      <c r="L406" s="1" t="s">
        <v>2453</v>
      </c>
      <c r="M406" s="8" t="s">
        <v>4200</v>
      </c>
    </row>
    <row r="407" spans="2:13">
      <c r="B407" s="8" t="str">
        <f>VLOOKUP(M407,加盟校情報!$F$3:$K$2001,6,FALSE)</f>
        <v>492273</v>
      </c>
      <c r="C407" s="8">
        <v>405</v>
      </c>
      <c r="D407" s="8" t="s">
        <v>828</v>
      </c>
      <c r="E407" s="1" t="s">
        <v>829</v>
      </c>
      <c r="F407" s="1" t="s">
        <v>757</v>
      </c>
      <c r="G407" s="1"/>
      <c r="H407" s="8">
        <v>3</v>
      </c>
      <c r="I407" s="1" t="s">
        <v>4719</v>
      </c>
      <c r="J407" s="1"/>
      <c r="K407" s="1" t="s">
        <v>2564</v>
      </c>
      <c r="L407" s="1" t="s">
        <v>2565</v>
      </c>
      <c r="M407" s="8" t="s">
        <v>4200</v>
      </c>
    </row>
    <row r="408" spans="2:13">
      <c r="B408" s="8" t="str">
        <f>VLOOKUP(M408,加盟校情報!$F$3:$K$2001,6,FALSE)</f>
        <v>492273</v>
      </c>
      <c r="C408" s="8">
        <v>406</v>
      </c>
      <c r="D408" s="8" t="s">
        <v>767</v>
      </c>
      <c r="E408" s="1" t="s">
        <v>3172</v>
      </c>
      <c r="F408" s="1" t="s">
        <v>2255</v>
      </c>
      <c r="G408" s="1"/>
      <c r="H408" s="8">
        <v>3</v>
      </c>
      <c r="I408" s="1" t="s">
        <v>4720</v>
      </c>
      <c r="J408" s="1"/>
      <c r="K408" s="1" t="s">
        <v>3736</v>
      </c>
      <c r="L408" s="1" t="s">
        <v>1590</v>
      </c>
      <c r="M408" s="8" t="s">
        <v>4200</v>
      </c>
    </row>
    <row r="409" spans="2:13">
      <c r="B409" s="8" t="str">
        <f>VLOOKUP(M409,加盟校情報!$F$3:$K$2001,6,FALSE)</f>
        <v>492273</v>
      </c>
      <c r="C409" s="8">
        <v>407</v>
      </c>
      <c r="D409" s="8" t="s">
        <v>842</v>
      </c>
      <c r="E409" s="1" t="s">
        <v>3173</v>
      </c>
      <c r="F409" s="1" t="s">
        <v>843</v>
      </c>
      <c r="G409" s="1"/>
      <c r="H409" s="8">
        <v>3</v>
      </c>
      <c r="I409" s="1" t="s">
        <v>4721</v>
      </c>
      <c r="J409" s="1"/>
      <c r="K409" s="1" t="s">
        <v>2571</v>
      </c>
      <c r="L409" s="1" t="s">
        <v>697</v>
      </c>
      <c r="M409" s="8" t="s">
        <v>4200</v>
      </c>
    </row>
    <row r="410" spans="2:13">
      <c r="B410" s="8" t="str">
        <f>VLOOKUP(M410,加盟校情報!$F$3:$K$2001,6,FALSE)</f>
        <v>490074</v>
      </c>
      <c r="C410" s="8">
        <v>408</v>
      </c>
      <c r="D410" s="8" t="s">
        <v>1818</v>
      </c>
      <c r="E410" s="1" t="s">
        <v>1819</v>
      </c>
      <c r="F410" s="1" t="s">
        <v>1008</v>
      </c>
      <c r="G410" s="1"/>
      <c r="H410" s="8">
        <v>3</v>
      </c>
      <c r="I410" s="1" t="s">
        <v>4722</v>
      </c>
      <c r="J410" s="1"/>
      <c r="K410" s="1" t="s">
        <v>2719</v>
      </c>
      <c r="L410" s="1" t="s">
        <v>686</v>
      </c>
      <c r="M410" s="8" t="s">
        <v>4201</v>
      </c>
    </row>
    <row r="411" spans="2:13">
      <c r="B411" s="8" t="str">
        <f>VLOOKUP(M411,加盟校情報!$F$3:$K$2001,6,FALSE)</f>
        <v>490074</v>
      </c>
      <c r="C411" s="8">
        <v>409</v>
      </c>
      <c r="D411" s="8" t="s">
        <v>529</v>
      </c>
      <c r="E411" s="1" t="s">
        <v>530</v>
      </c>
      <c r="F411" s="1" t="s">
        <v>98</v>
      </c>
      <c r="G411" s="1"/>
      <c r="H411" s="49" t="s">
        <v>3539</v>
      </c>
      <c r="I411" s="1" t="s">
        <v>4723</v>
      </c>
      <c r="J411" s="1"/>
      <c r="K411" s="1" t="s">
        <v>2722</v>
      </c>
      <c r="L411" s="1" t="s">
        <v>2723</v>
      </c>
      <c r="M411" s="8" t="s">
        <v>4201</v>
      </c>
    </row>
    <row r="412" spans="2:13">
      <c r="B412" s="8" t="str">
        <f>VLOOKUP(M412,加盟校情報!$F$3:$K$2001,6,FALSE)</f>
        <v>490074</v>
      </c>
      <c r="C412" s="8">
        <v>410</v>
      </c>
      <c r="D412" s="8" t="s">
        <v>538</v>
      </c>
      <c r="E412" s="1" t="s">
        <v>539</v>
      </c>
      <c r="F412" s="1" t="s">
        <v>540</v>
      </c>
      <c r="G412" s="1"/>
      <c r="H412" s="8">
        <v>4</v>
      </c>
      <c r="I412" s="1" t="s">
        <v>4724</v>
      </c>
      <c r="J412" s="1"/>
      <c r="K412" s="1" t="s">
        <v>1131</v>
      </c>
      <c r="L412" s="1" t="s">
        <v>1540</v>
      </c>
      <c r="M412" s="8" t="s">
        <v>4201</v>
      </c>
    </row>
    <row r="413" spans="2:13">
      <c r="B413" s="8" t="str">
        <f>VLOOKUP(M413,加盟校情報!$F$3:$K$2001,6,FALSE)</f>
        <v>490074</v>
      </c>
      <c r="C413" s="8">
        <v>411</v>
      </c>
      <c r="D413" s="8" t="s">
        <v>1820</v>
      </c>
      <c r="E413" s="1" t="s">
        <v>1821</v>
      </c>
      <c r="F413" s="1" t="s">
        <v>2294</v>
      </c>
      <c r="G413" s="1"/>
      <c r="H413" s="8">
        <v>3</v>
      </c>
      <c r="I413" s="1" t="s">
        <v>4725</v>
      </c>
      <c r="J413" s="1"/>
      <c r="K413" s="1" t="s">
        <v>2720</v>
      </c>
      <c r="L413" s="1" t="s">
        <v>2721</v>
      </c>
      <c r="M413" s="8" t="s">
        <v>4201</v>
      </c>
    </row>
    <row r="414" spans="2:13">
      <c r="B414" s="8" t="str">
        <f>VLOOKUP(M414,加盟校情報!$F$3:$K$2001,6,FALSE)</f>
        <v>490074</v>
      </c>
      <c r="C414" s="8">
        <v>412</v>
      </c>
      <c r="D414" s="8" t="s">
        <v>535</v>
      </c>
      <c r="E414" s="1" t="s">
        <v>536</v>
      </c>
      <c r="F414" s="1" t="s">
        <v>537</v>
      </c>
      <c r="G414" s="1"/>
      <c r="H414" s="8">
        <v>4</v>
      </c>
      <c r="I414" s="1" t="s">
        <v>4726</v>
      </c>
      <c r="J414" s="1"/>
      <c r="K414" s="1" t="s">
        <v>2728</v>
      </c>
      <c r="L414" s="1" t="s">
        <v>2729</v>
      </c>
      <c r="M414" s="8" t="s">
        <v>4201</v>
      </c>
    </row>
    <row r="415" spans="2:13">
      <c r="B415" s="8" t="str">
        <f>VLOOKUP(M415,加盟校情報!$F$3:$K$2001,6,FALSE)</f>
        <v>490074</v>
      </c>
      <c r="C415" s="8">
        <v>413</v>
      </c>
      <c r="D415" s="8" t="s">
        <v>541</v>
      </c>
      <c r="E415" s="1" t="s">
        <v>542</v>
      </c>
      <c r="F415" s="1" t="s">
        <v>543</v>
      </c>
      <c r="G415" s="1"/>
      <c r="H415" s="8">
        <v>4</v>
      </c>
      <c r="I415" s="1" t="s">
        <v>4727</v>
      </c>
      <c r="J415" s="1"/>
      <c r="K415" s="1" t="s">
        <v>2724</v>
      </c>
      <c r="L415" s="1" t="s">
        <v>2713</v>
      </c>
      <c r="M415" s="8" t="s">
        <v>4201</v>
      </c>
    </row>
    <row r="416" spans="2:13">
      <c r="B416" s="8" t="str">
        <f>VLOOKUP(M416,加盟校情報!$F$3:$K$2001,6,FALSE)</f>
        <v>490074</v>
      </c>
      <c r="C416" s="8">
        <v>414</v>
      </c>
      <c r="D416" s="8" t="s">
        <v>532</v>
      </c>
      <c r="E416" s="1" t="s">
        <v>533</v>
      </c>
      <c r="F416" s="1" t="s">
        <v>534</v>
      </c>
      <c r="G416" s="1"/>
      <c r="H416" s="8">
        <v>4</v>
      </c>
      <c r="I416" s="1" t="s">
        <v>4728</v>
      </c>
      <c r="J416" s="1"/>
      <c r="K416" s="1" t="s">
        <v>2624</v>
      </c>
      <c r="L416" s="1" t="s">
        <v>2725</v>
      </c>
      <c r="M416" s="8" t="s">
        <v>4201</v>
      </c>
    </row>
    <row r="417" spans="2:13">
      <c r="B417" s="8" t="str">
        <f>VLOOKUP(M417,加盟校情報!$F$3:$K$2001,6,FALSE)</f>
        <v>490074</v>
      </c>
      <c r="C417" s="8">
        <v>415</v>
      </c>
      <c r="D417" s="8" t="s">
        <v>2230</v>
      </c>
      <c r="E417" s="1" t="s">
        <v>2231</v>
      </c>
      <c r="F417" s="1" t="s">
        <v>465</v>
      </c>
      <c r="G417" s="1"/>
      <c r="H417" s="8">
        <v>3</v>
      </c>
      <c r="I417" s="1" t="s">
        <v>4729</v>
      </c>
      <c r="J417" s="1"/>
      <c r="K417" s="1" t="s">
        <v>2492</v>
      </c>
      <c r="L417" s="1" t="s">
        <v>2617</v>
      </c>
      <c r="M417" s="8" t="s">
        <v>4201</v>
      </c>
    </row>
    <row r="418" spans="2:13">
      <c r="B418" s="8" t="str">
        <f>VLOOKUP(M418,加盟校情報!$F$3:$K$2001,6,FALSE)</f>
        <v>490074</v>
      </c>
      <c r="C418" s="8">
        <v>416</v>
      </c>
      <c r="D418" s="8" t="s">
        <v>550</v>
      </c>
      <c r="E418" s="1" t="s">
        <v>551</v>
      </c>
      <c r="F418" s="1" t="s">
        <v>111</v>
      </c>
      <c r="G418" s="1"/>
      <c r="H418" s="8">
        <v>4</v>
      </c>
      <c r="I418" s="1" t="s">
        <v>4730</v>
      </c>
      <c r="J418" s="1"/>
      <c r="K418" s="1" t="s">
        <v>1664</v>
      </c>
      <c r="L418" s="1" t="s">
        <v>697</v>
      </c>
      <c r="M418" s="8" t="s">
        <v>4201</v>
      </c>
    </row>
    <row r="419" spans="2:13">
      <c r="B419" s="8" t="str">
        <f>VLOOKUP(M419,加盟校情報!$F$3:$K$2001,6,FALSE)</f>
        <v>490074</v>
      </c>
      <c r="C419" s="8">
        <v>417</v>
      </c>
      <c r="D419" s="8" t="s">
        <v>545</v>
      </c>
      <c r="E419" s="1" t="s">
        <v>546</v>
      </c>
      <c r="F419" s="1" t="s">
        <v>507</v>
      </c>
      <c r="G419" s="1"/>
      <c r="H419" s="8">
        <v>4</v>
      </c>
      <c r="I419" s="1" t="s">
        <v>4731</v>
      </c>
      <c r="J419" s="1"/>
      <c r="K419" s="1" t="s">
        <v>2717</v>
      </c>
      <c r="L419" s="1" t="s">
        <v>2718</v>
      </c>
      <c r="M419" s="8" t="s">
        <v>4201</v>
      </c>
    </row>
    <row r="420" spans="2:13">
      <c r="B420" s="8" t="str">
        <f>VLOOKUP(M420,加盟校情報!$F$3:$K$2001,6,FALSE)</f>
        <v>490074</v>
      </c>
      <c r="C420" s="8">
        <v>418</v>
      </c>
      <c r="D420" s="8" t="s">
        <v>2220</v>
      </c>
      <c r="E420" s="1" t="s">
        <v>2221</v>
      </c>
      <c r="F420" s="1" t="s">
        <v>2438</v>
      </c>
      <c r="G420" s="1"/>
      <c r="H420" s="8">
        <v>2</v>
      </c>
      <c r="I420" s="1" t="s">
        <v>4732</v>
      </c>
      <c r="J420" s="1"/>
      <c r="K420" s="1" t="s">
        <v>3737</v>
      </c>
      <c r="L420" s="1" t="s">
        <v>3995</v>
      </c>
      <c r="M420" s="8" t="s">
        <v>4201</v>
      </c>
    </row>
    <row r="421" spans="2:13">
      <c r="B421" s="8" t="str">
        <f>VLOOKUP(M421,加盟校情報!$F$3:$K$2001,6,FALSE)</f>
        <v>490074</v>
      </c>
      <c r="C421" s="8">
        <v>419</v>
      </c>
      <c r="D421" s="8" t="s">
        <v>2897</v>
      </c>
      <c r="E421" s="1" t="s">
        <v>3174</v>
      </c>
      <c r="F421" s="1" t="s">
        <v>3427</v>
      </c>
      <c r="G421" s="1"/>
      <c r="H421" s="8">
        <v>3</v>
      </c>
      <c r="I421" s="1" t="s">
        <v>4733</v>
      </c>
      <c r="J421" s="1"/>
      <c r="K421" s="1" t="s">
        <v>3738</v>
      </c>
      <c r="L421" s="1" t="s">
        <v>4078</v>
      </c>
      <c r="M421" s="8" t="s">
        <v>4201</v>
      </c>
    </row>
    <row r="422" spans="2:13">
      <c r="B422" s="8" t="str">
        <f>VLOOKUP(M422,加盟校情報!$F$3:$K$2001,6,FALSE)</f>
        <v>490074</v>
      </c>
      <c r="C422" s="8">
        <v>420</v>
      </c>
      <c r="D422" s="8" t="s">
        <v>2222</v>
      </c>
      <c r="E422" s="1" t="s">
        <v>2223</v>
      </c>
      <c r="F422" s="1" t="s">
        <v>863</v>
      </c>
      <c r="G422" s="1"/>
      <c r="H422" s="8">
        <v>2</v>
      </c>
      <c r="I422" s="1" t="s">
        <v>4734</v>
      </c>
      <c r="J422" s="1"/>
      <c r="K422" s="1" t="s">
        <v>3739</v>
      </c>
      <c r="L422" s="1" t="s">
        <v>2683</v>
      </c>
      <c r="M422" s="8" t="s">
        <v>4201</v>
      </c>
    </row>
    <row r="423" spans="2:13">
      <c r="B423" s="8" t="str">
        <f>VLOOKUP(M423,加盟校情報!$F$3:$K$2001,6,FALSE)</f>
        <v>490074</v>
      </c>
      <c r="C423" s="8">
        <v>421</v>
      </c>
      <c r="D423" s="8" t="s">
        <v>1822</v>
      </c>
      <c r="E423" s="1" t="s">
        <v>1823</v>
      </c>
      <c r="F423" s="1" t="s">
        <v>2295</v>
      </c>
      <c r="G423" s="1"/>
      <c r="H423" s="8">
        <v>3</v>
      </c>
      <c r="I423" s="1" t="s">
        <v>4735</v>
      </c>
      <c r="J423" s="1"/>
      <c r="K423" s="1" t="s">
        <v>2724</v>
      </c>
      <c r="L423" s="1" t="s">
        <v>707</v>
      </c>
      <c r="M423" s="8" t="s">
        <v>4201</v>
      </c>
    </row>
    <row r="424" spans="2:13">
      <c r="B424" s="8" t="str">
        <f>VLOOKUP(M424,加盟校情報!$F$3:$K$2001,6,FALSE)</f>
        <v>490074</v>
      </c>
      <c r="C424" s="8">
        <v>422</v>
      </c>
      <c r="D424" s="8" t="s">
        <v>2226</v>
      </c>
      <c r="E424" s="1" t="s">
        <v>2227</v>
      </c>
      <c r="F424" s="1" t="s">
        <v>2392</v>
      </c>
      <c r="G424" s="1"/>
      <c r="H424" s="8">
        <v>2</v>
      </c>
      <c r="I424" s="1" t="s">
        <v>4736</v>
      </c>
      <c r="J424" s="1"/>
      <c r="K424" s="1" t="s">
        <v>3740</v>
      </c>
      <c r="L424" s="1" t="s">
        <v>3982</v>
      </c>
      <c r="M424" s="8" t="s">
        <v>4201</v>
      </c>
    </row>
    <row r="425" spans="2:13">
      <c r="B425" s="8" t="str">
        <f>VLOOKUP(M425,加盟校情報!$F$3:$K$2001,6,FALSE)</f>
        <v>490074</v>
      </c>
      <c r="C425" s="8">
        <v>423</v>
      </c>
      <c r="D425" s="8" t="s">
        <v>2232</v>
      </c>
      <c r="E425" s="1" t="s">
        <v>2233</v>
      </c>
      <c r="F425" s="1" t="s">
        <v>2440</v>
      </c>
      <c r="G425" s="1"/>
      <c r="H425" s="8">
        <v>2</v>
      </c>
      <c r="I425" s="1" t="s">
        <v>4737</v>
      </c>
      <c r="J425" s="1"/>
      <c r="K425" s="1" t="s">
        <v>2531</v>
      </c>
      <c r="L425" s="1" t="s">
        <v>2623</v>
      </c>
      <c r="M425" s="8" t="s">
        <v>4201</v>
      </c>
    </row>
    <row r="426" spans="2:13">
      <c r="B426" s="8" t="str">
        <f>VLOOKUP(M426,加盟校情報!$F$3:$K$2001,6,FALSE)</f>
        <v>490074</v>
      </c>
      <c r="C426" s="8">
        <v>424</v>
      </c>
      <c r="D426" s="8" t="s">
        <v>1899</v>
      </c>
      <c r="E426" s="1" t="s">
        <v>1900</v>
      </c>
      <c r="F426" s="1" t="s">
        <v>2326</v>
      </c>
      <c r="G426" s="1"/>
      <c r="H426" s="8">
        <v>4</v>
      </c>
      <c r="I426" s="1" t="s">
        <v>4738</v>
      </c>
      <c r="J426" s="1"/>
      <c r="K426" s="1" t="s">
        <v>673</v>
      </c>
      <c r="L426" s="1" t="s">
        <v>2476</v>
      </c>
      <c r="M426" s="8" t="s">
        <v>4201</v>
      </c>
    </row>
    <row r="427" spans="2:13">
      <c r="B427" s="8" t="str">
        <f>VLOOKUP(M427,加盟校情報!$F$3:$K$2001,6,FALSE)</f>
        <v>490074</v>
      </c>
      <c r="C427" s="8">
        <v>425</v>
      </c>
      <c r="D427" s="8" t="s">
        <v>547</v>
      </c>
      <c r="E427" s="1" t="s">
        <v>548</v>
      </c>
      <c r="F427" s="1" t="s">
        <v>549</v>
      </c>
      <c r="G427" s="1"/>
      <c r="H427" s="8">
        <v>4</v>
      </c>
      <c r="I427" s="1" t="s">
        <v>4739</v>
      </c>
      <c r="J427" s="1"/>
      <c r="K427" s="1" t="s">
        <v>2472</v>
      </c>
      <c r="L427" s="1" t="s">
        <v>2732</v>
      </c>
      <c r="M427" s="8" t="s">
        <v>4201</v>
      </c>
    </row>
    <row r="428" spans="2:13">
      <c r="B428" s="8" t="str">
        <f>VLOOKUP(M428,加盟校情報!$F$3:$K$2001,6,FALSE)</f>
        <v>490074</v>
      </c>
      <c r="C428" s="8">
        <v>426</v>
      </c>
      <c r="D428" s="8" t="s">
        <v>2218</v>
      </c>
      <c r="E428" s="1" t="s">
        <v>2219</v>
      </c>
      <c r="F428" s="1" t="s">
        <v>768</v>
      </c>
      <c r="G428" s="1"/>
      <c r="H428" s="8">
        <v>3</v>
      </c>
      <c r="I428" s="1" t="s">
        <v>4740</v>
      </c>
      <c r="J428" s="1"/>
      <c r="K428" s="1" t="s">
        <v>3741</v>
      </c>
      <c r="L428" s="1" t="s">
        <v>2633</v>
      </c>
      <c r="M428" s="8" t="s">
        <v>4201</v>
      </c>
    </row>
    <row r="429" spans="2:13">
      <c r="B429" s="8" t="str">
        <f>VLOOKUP(M429,加盟校情報!$F$3:$K$2001,6,FALSE)</f>
        <v>490074</v>
      </c>
      <c r="C429" s="8">
        <v>427</v>
      </c>
      <c r="D429" s="8" t="s">
        <v>2224</v>
      </c>
      <c r="E429" s="1" t="s">
        <v>2225</v>
      </c>
      <c r="F429" s="1" t="s">
        <v>2439</v>
      </c>
      <c r="G429" s="1"/>
      <c r="H429" s="8">
        <v>2</v>
      </c>
      <c r="I429" s="1" t="s">
        <v>4741</v>
      </c>
      <c r="J429" s="1"/>
      <c r="K429" s="1" t="s">
        <v>3742</v>
      </c>
      <c r="L429" s="1" t="s">
        <v>2451</v>
      </c>
      <c r="M429" s="8" t="s">
        <v>4201</v>
      </c>
    </row>
    <row r="430" spans="2:13">
      <c r="B430" s="8" t="str">
        <f>VLOOKUP(M430,加盟校情報!$F$3:$K$2001,6,FALSE)</f>
        <v>490074</v>
      </c>
      <c r="C430" s="8">
        <v>428</v>
      </c>
      <c r="D430" s="8" t="s">
        <v>1824</v>
      </c>
      <c r="E430" s="1" t="s">
        <v>1825</v>
      </c>
      <c r="F430" s="1" t="s">
        <v>2296</v>
      </c>
      <c r="G430" s="1"/>
      <c r="H430" s="8">
        <v>2</v>
      </c>
      <c r="I430" s="1" t="s">
        <v>4742</v>
      </c>
      <c r="J430" s="1"/>
      <c r="K430" s="1" t="s">
        <v>2730</v>
      </c>
      <c r="L430" s="1" t="s">
        <v>2731</v>
      </c>
      <c r="M430" s="8" t="s">
        <v>4201</v>
      </c>
    </row>
    <row r="431" spans="2:13">
      <c r="B431" s="8" t="str">
        <f>VLOOKUP(M431,加盟校情報!$F$3:$K$2001,6,FALSE)</f>
        <v>490074</v>
      </c>
      <c r="C431" s="8">
        <v>429</v>
      </c>
      <c r="D431" s="8" t="s">
        <v>2898</v>
      </c>
      <c r="E431" s="1" t="s">
        <v>3175</v>
      </c>
      <c r="F431" s="1" t="s">
        <v>2342</v>
      </c>
      <c r="G431" s="1"/>
      <c r="H431" s="8">
        <v>2</v>
      </c>
      <c r="I431" s="1" t="s">
        <v>4743</v>
      </c>
      <c r="J431" s="1"/>
      <c r="K431" s="1" t="s">
        <v>694</v>
      </c>
      <c r="L431" s="1" t="s">
        <v>2597</v>
      </c>
      <c r="M431" s="8" t="s">
        <v>4201</v>
      </c>
    </row>
    <row r="432" spans="2:13">
      <c r="B432" s="8" t="str">
        <f>VLOOKUP(M432,加盟校情報!$F$3:$K$2001,6,FALSE)</f>
        <v>490109</v>
      </c>
      <c r="C432" s="8">
        <v>430</v>
      </c>
      <c r="D432" s="8" t="s">
        <v>47</v>
      </c>
      <c r="E432" s="1" t="s">
        <v>48</v>
      </c>
      <c r="F432" s="1" t="s">
        <v>49</v>
      </c>
      <c r="G432" s="1"/>
      <c r="H432" s="8">
        <v>4</v>
      </c>
      <c r="I432" s="1" t="s">
        <v>4744</v>
      </c>
      <c r="J432" s="1"/>
      <c r="K432" s="1" t="s">
        <v>675</v>
      </c>
      <c r="L432" s="1" t="s">
        <v>676</v>
      </c>
      <c r="M432" s="8" t="s">
        <v>4202</v>
      </c>
    </row>
    <row r="433" spans="2:13">
      <c r="B433" s="8" t="str">
        <f>VLOOKUP(M433,加盟校情報!$F$3:$K$2001,6,FALSE)</f>
        <v>490109</v>
      </c>
      <c r="C433" s="8">
        <v>431</v>
      </c>
      <c r="D433" s="8" t="s">
        <v>1774</v>
      </c>
      <c r="E433" s="1" t="s">
        <v>1775</v>
      </c>
      <c r="F433" s="1" t="s">
        <v>537</v>
      </c>
      <c r="G433" s="1"/>
      <c r="H433" s="8">
        <v>3</v>
      </c>
      <c r="I433" s="1" t="s">
        <v>4745</v>
      </c>
      <c r="J433" s="1"/>
      <c r="K433" s="1" t="s">
        <v>2628</v>
      </c>
      <c r="L433" s="1" t="s">
        <v>2639</v>
      </c>
      <c r="M433" s="8" t="s">
        <v>4202</v>
      </c>
    </row>
    <row r="434" spans="2:13">
      <c r="B434" s="8" t="str">
        <f>VLOOKUP(M434,加盟校情報!$F$3:$K$2001,6,FALSE)</f>
        <v>490109</v>
      </c>
      <c r="C434" s="8">
        <v>432</v>
      </c>
      <c r="D434" s="8" t="s">
        <v>65</v>
      </c>
      <c r="E434" s="1" t="s">
        <v>66</v>
      </c>
      <c r="F434" s="1" t="s">
        <v>67</v>
      </c>
      <c r="G434" s="1"/>
      <c r="H434" s="8">
        <v>4</v>
      </c>
      <c r="I434" s="1" t="s">
        <v>4746</v>
      </c>
      <c r="J434" s="1"/>
      <c r="K434" s="1" t="s">
        <v>2641</v>
      </c>
      <c r="L434" s="1" t="s">
        <v>697</v>
      </c>
      <c r="M434" s="8" t="s">
        <v>4202</v>
      </c>
    </row>
    <row r="435" spans="2:13">
      <c r="B435" s="8" t="str">
        <f>VLOOKUP(M435,加盟校情報!$F$3:$K$2001,6,FALSE)</f>
        <v>490109</v>
      </c>
      <c r="C435" s="8">
        <v>433</v>
      </c>
      <c r="D435" s="8" t="s">
        <v>73</v>
      </c>
      <c r="E435" s="1" t="s">
        <v>74</v>
      </c>
      <c r="F435" s="1" t="s">
        <v>75</v>
      </c>
      <c r="G435" s="1"/>
      <c r="H435" s="8">
        <v>6</v>
      </c>
      <c r="I435" s="1" t="s">
        <v>4747</v>
      </c>
      <c r="J435" s="1"/>
      <c r="K435" s="1" t="s">
        <v>704</v>
      </c>
      <c r="L435" s="1" t="s">
        <v>705</v>
      </c>
      <c r="M435" s="8" t="s">
        <v>4202</v>
      </c>
    </row>
    <row r="436" spans="2:13">
      <c r="B436" s="8" t="str">
        <f>VLOOKUP(M436,加盟校情報!$F$3:$K$2001,6,FALSE)</f>
        <v>490109</v>
      </c>
      <c r="C436" s="8">
        <v>434</v>
      </c>
      <c r="D436" s="8" t="s">
        <v>79</v>
      </c>
      <c r="E436" s="1" t="s">
        <v>80</v>
      </c>
      <c r="F436" s="1" t="s">
        <v>81</v>
      </c>
      <c r="G436" s="1"/>
      <c r="H436" s="8">
        <v>6</v>
      </c>
      <c r="I436" s="1" t="s">
        <v>4748</v>
      </c>
      <c r="J436" s="1"/>
      <c r="K436" s="1" t="s">
        <v>3565</v>
      </c>
      <c r="L436" s="1" t="s">
        <v>708</v>
      </c>
      <c r="M436" s="8" t="s">
        <v>4202</v>
      </c>
    </row>
    <row r="437" spans="2:13">
      <c r="B437" s="8" t="str">
        <f>VLOOKUP(M437,加盟校情報!$F$3:$K$2001,6,FALSE)</f>
        <v>490109</v>
      </c>
      <c r="C437" s="8">
        <v>435</v>
      </c>
      <c r="D437" s="8" t="s">
        <v>61</v>
      </c>
      <c r="E437" s="1" t="s">
        <v>62</v>
      </c>
      <c r="F437" s="1" t="s">
        <v>63</v>
      </c>
      <c r="G437" s="1"/>
      <c r="H437" s="8" t="s">
        <v>4310</v>
      </c>
      <c r="I437" s="1" t="s">
        <v>4749</v>
      </c>
      <c r="J437" s="1"/>
      <c r="K437" s="1" t="s">
        <v>692</v>
      </c>
      <c r="L437" s="1" t="s">
        <v>693</v>
      </c>
      <c r="M437" s="8" t="s">
        <v>4202</v>
      </c>
    </row>
    <row r="438" spans="2:13">
      <c r="B438" s="8" t="str">
        <f>VLOOKUP(M438,加盟校情報!$F$3:$K$2001,6,FALSE)</f>
        <v>490109</v>
      </c>
      <c r="C438" s="8">
        <v>436</v>
      </c>
      <c r="D438" s="8" t="s">
        <v>82</v>
      </c>
      <c r="E438" s="1" t="s">
        <v>83</v>
      </c>
      <c r="F438" s="1" t="s">
        <v>84</v>
      </c>
      <c r="G438" s="1"/>
      <c r="H438" s="8">
        <v>4</v>
      </c>
      <c r="I438" s="1" t="s">
        <v>4750</v>
      </c>
      <c r="J438" s="1"/>
      <c r="K438" s="1" t="s">
        <v>709</v>
      </c>
      <c r="L438" s="1" t="s">
        <v>693</v>
      </c>
      <c r="M438" s="8" t="s">
        <v>4202</v>
      </c>
    </row>
    <row r="439" spans="2:13">
      <c r="B439" s="8" t="str">
        <f>VLOOKUP(M439,加盟校情報!$F$3:$K$2001,6,FALSE)</f>
        <v>490109</v>
      </c>
      <c r="C439" s="8">
        <v>437</v>
      </c>
      <c r="D439" s="8" t="s">
        <v>69</v>
      </c>
      <c r="E439" s="1" t="s">
        <v>70</v>
      </c>
      <c r="F439" s="1" t="s">
        <v>71</v>
      </c>
      <c r="G439" s="1"/>
      <c r="H439" s="8">
        <v>4</v>
      </c>
      <c r="I439" s="1" t="s">
        <v>4751</v>
      </c>
      <c r="J439" s="1"/>
      <c r="K439" s="1" t="s">
        <v>699</v>
      </c>
      <c r="L439" s="1" t="s">
        <v>700</v>
      </c>
      <c r="M439" s="8" t="s">
        <v>4202</v>
      </c>
    </row>
    <row r="440" spans="2:13">
      <c r="B440" s="8" t="str">
        <f>VLOOKUP(M440,加盟校情報!$F$3:$K$2001,6,FALSE)</f>
        <v>490109</v>
      </c>
      <c r="C440" s="8">
        <v>438</v>
      </c>
      <c r="D440" s="8" t="s">
        <v>50</v>
      </c>
      <c r="E440" s="1" t="s">
        <v>51</v>
      </c>
      <c r="F440" s="1" t="s">
        <v>52</v>
      </c>
      <c r="G440" s="1"/>
      <c r="H440" s="8">
        <v>4</v>
      </c>
      <c r="I440" s="1" t="s">
        <v>4752</v>
      </c>
      <c r="J440" s="1"/>
      <c r="K440" s="1" t="s">
        <v>677</v>
      </c>
      <c r="L440" s="1" t="s">
        <v>678</v>
      </c>
      <c r="M440" s="8" t="s">
        <v>4202</v>
      </c>
    </row>
    <row r="441" spans="2:13">
      <c r="B441" s="8" t="str">
        <f>VLOOKUP(M441,加盟校情報!$F$3:$K$2001,6,FALSE)</f>
        <v>490109</v>
      </c>
      <c r="C441" s="8">
        <v>439</v>
      </c>
      <c r="D441" s="8" t="s">
        <v>54</v>
      </c>
      <c r="E441" s="1" t="s">
        <v>3176</v>
      </c>
      <c r="F441" s="1" t="s">
        <v>55</v>
      </c>
      <c r="G441" s="1"/>
      <c r="H441" s="49" t="s">
        <v>3538</v>
      </c>
      <c r="I441" s="1" t="s">
        <v>4753</v>
      </c>
      <c r="J441" s="1"/>
      <c r="K441" s="1" t="s">
        <v>683</v>
      </c>
      <c r="L441" s="1" t="s">
        <v>684</v>
      </c>
      <c r="M441" s="8" t="s">
        <v>4202</v>
      </c>
    </row>
    <row r="442" spans="2:13">
      <c r="B442" s="8" t="str">
        <f>VLOOKUP(M442,加盟校情報!$F$3:$K$2001,6,FALSE)</f>
        <v>490109</v>
      </c>
      <c r="C442" s="8">
        <v>440</v>
      </c>
      <c r="D442" s="8" t="s">
        <v>2899</v>
      </c>
      <c r="E442" s="1" t="s">
        <v>1778</v>
      </c>
      <c r="F442" s="1" t="s">
        <v>938</v>
      </c>
      <c r="G442" s="1"/>
      <c r="H442" s="8">
        <v>3</v>
      </c>
      <c r="I442" s="1" t="s">
        <v>4754</v>
      </c>
      <c r="J442" s="1"/>
      <c r="K442" s="1" t="s">
        <v>2609</v>
      </c>
      <c r="L442" s="1" t="s">
        <v>2640</v>
      </c>
      <c r="M442" s="8" t="s">
        <v>4202</v>
      </c>
    </row>
    <row r="443" spans="2:13">
      <c r="B443" s="8" t="str">
        <f>VLOOKUP(M443,加盟校情報!$F$3:$K$2001,6,FALSE)</f>
        <v>490109</v>
      </c>
      <c r="C443" s="8">
        <v>441</v>
      </c>
      <c r="D443" s="8" t="s">
        <v>2900</v>
      </c>
      <c r="E443" s="1" t="s">
        <v>56</v>
      </c>
      <c r="F443" s="1" t="s">
        <v>57</v>
      </c>
      <c r="G443" s="1"/>
      <c r="H443" s="8">
        <v>3</v>
      </c>
      <c r="I443" s="1" t="s">
        <v>4755</v>
      </c>
      <c r="J443" s="1"/>
      <c r="K443" s="1" t="s">
        <v>685</v>
      </c>
      <c r="L443" s="1" t="s">
        <v>686</v>
      </c>
      <c r="M443" s="8" t="s">
        <v>4202</v>
      </c>
    </row>
    <row r="444" spans="2:13">
      <c r="B444" s="8" t="str">
        <f>VLOOKUP(M444,加盟校情報!$F$3:$K$2001,6,FALSE)</f>
        <v>490109</v>
      </c>
      <c r="C444" s="8">
        <v>442</v>
      </c>
      <c r="D444" s="8" t="s">
        <v>1772</v>
      </c>
      <c r="E444" s="1" t="s">
        <v>1773</v>
      </c>
      <c r="F444" s="1" t="s">
        <v>1130</v>
      </c>
      <c r="G444" s="1"/>
      <c r="H444" s="8">
        <v>3</v>
      </c>
      <c r="I444" s="1" t="s">
        <v>4756</v>
      </c>
      <c r="J444" s="1"/>
      <c r="K444" s="1" t="s">
        <v>2572</v>
      </c>
      <c r="L444" s="1" t="s">
        <v>2638</v>
      </c>
      <c r="M444" s="8" t="s">
        <v>4202</v>
      </c>
    </row>
    <row r="445" spans="2:13">
      <c r="B445" s="8" t="str">
        <f>VLOOKUP(M445,加盟校情報!$F$3:$K$2001,6,FALSE)</f>
        <v>490109</v>
      </c>
      <c r="C445" s="8">
        <v>443</v>
      </c>
      <c r="D445" s="8" t="s">
        <v>2901</v>
      </c>
      <c r="E445" s="1" t="s">
        <v>3177</v>
      </c>
      <c r="F445" s="1" t="s">
        <v>2439</v>
      </c>
      <c r="G445" s="1"/>
      <c r="H445" s="8">
        <v>2</v>
      </c>
      <c r="I445" s="1" t="s">
        <v>4757</v>
      </c>
      <c r="J445" s="1"/>
      <c r="K445" s="1" t="s">
        <v>3743</v>
      </c>
      <c r="L445" s="1" t="s">
        <v>2631</v>
      </c>
      <c r="M445" s="8" t="s">
        <v>4202</v>
      </c>
    </row>
    <row r="446" spans="2:13">
      <c r="B446" s="8" t="str">
        <f>VLOOKUP(M446,加盟校情報!$F$3:$K$2001,6,FALSE)</f>
        <v>490109</v>
      </c>
      <c r="C446" s="8">
        <v>444</v>
      </c>
      <c r="D446" s="8" t="s">
        <v>2902</v>
      </c>
      <c r="E446" s="1" t="s">
        <v>3178</v>
      </c>
      <c r="F446" s="1" t="s">
        <v>3428</v>
      </c>
      <c r="G446" s="1"/>
      <c r="H446" s="8">
        <v>2</v>
      </c>
      <c r="I446" s="1" t="s">
        <v>4758</v>
      </c>
      <c r="J446" s="1"/>
      <c r="K446" s="1" t="s">
        <v>2596</v>
      </c>
      <c r="L446" s="1" t="s">
        <v>2779</v>
      </c>
      <c r="M446" s="8" t="s">
        <v>4202</v>
      </c>
    </row>
    <row r="447" spans="2:13">
      <c r="B447" s="8" t="str">
        <f>VLOOKUP(M447,加盟校情報!$F$3:$K$2001,6,FALSE)</f>
        <v>490109</v>
      </c>
      <c r="C447" s="8">
        <v>445</v>
      </c>
      <c r="D447" s="8" t="s">
        <v>2208</v>
      </c>
      <c r="E447" s="1" t="s">
        <v>2209</v>
      </c>
      <c r="F447" s="1" t="s">
        <v>2436</v>
      </c>
      <c r="G447" s="1"/>
      <c r="H447" s="8">
        <v>2</v>
      </c>
      <c r="I447" s="1" t="s">
        <v>4759</v>
      </c>
      <c r="J447" s="1"/>
      <c r="K447" s="1" t="s">
        <v>3744</v>
      </c>
      <c r="L447" s="1" t="s">
        <v>2731</v>
      </c>
      <c r="M447" s="8" t="s">
        <v>4202</v>
      </c>
    </row>
    <row r="448" spans="2:13">
      <c r="B448" s="8" t="str">
        <f>VLOOKUP(M448,加盟校情報!$F$3:$K$2001,6,FALSE)</f>
        <v>490109</v>
      </c>
      <c r="C448" s="8">
        <v>446</v>
      </c>
      <c r="D448" s="8" t="s">
        <v>2210</v>
      </c>
      <c r="E448" s="1" t="s">
        <v>2211</v>
      </c>
      <c r="F448" s="1" t="s">
        <v>2356</v>
      </c>
      <c r="G448" s="1"/>
      <c r="H448" s="8">
        <v>2</v>
      </c>
      <c r="I448" s="1" t="s">
        <v>4760</v>
      </c>
      <c r="J448" s="1"/>
      <c r="K448" s="1" t="s">
        <v>2705</v>
      </c>
      <c r="L448" s="1" t="s">
        <v>2735</v>
      </c>
      <c r="M448" s="8" t="s">
        <v>4202</v>
      </c>
    </row>
    <row r="449" spans="2:13">
      <c r="B449" s="8" t="str">
        <f>VLOOKUP(M449,加盟校情報!$F$3:$K$2001,6,FALSE)</f>
        <v>490109</v>
      </c>
      <c r="C449" s="8">
        <v>447</v>
      </c>
      <c r="D449" s="8" t="s">
        <v>2202</v>
      </c>
      <c r="E449" s="1" t="s">
        <v>2203</v>
      </c>
      <c r="F449" s="1" t="s">
        <v>2395</v>
      </c>
      <c r="G449" s="1"/>
      <c r="H449" s="8">
        <v>2</v>
      </c>
      <c r="I449" s="1" t="s">
        <v>4761</v>
      </c>
      <c r="J449" s="1"/>
      <c r="K449" s="1" t="s">
        <v>3745</v>
      </c>
      <c r="L449" s="1" t="s">
        <v>2683</v>
      </c>
      <c r="M449" s="8" t="s">
        <v>4202</v>
      </c>
    </row>
    <row r="450" spans="2:13">
      <c r="B450" s="8" t="str">
        <f>VLOOKUP(M450,加盟校情報!$F$3:$K$2001,6,FALSE)</f>
        <v>490109</v>
      </c>
      <c r="C450" s="8">
        <v>448</v>
      </c>
      <c r="D450" s="8" t="s">
        <v>58</v>
      </c>
      <c r="E450" s="1" t="s">
        <v>59</v>
      </c>
      <c r="F450" s="1" t="s">
        <v>60</v>
      </c>
      <c r="G450" s="1"/>
      <c r="H450" s="8">
        <v>4</v>
      </c>
      <c r="I450" s="1" t="s">
        <v>4762</v>
      </c>
      <c r="J450" s="1"/>
      <c r="K450" s="1" t="s">
        <v>687</v>
      </c>
      <c r="L450" s="1" t="s">
        <v>2446</v>
      </c>
      <c r="M450" s="8" t="s">
        <v>4202</v>
      </c>
    </row>
    <row r="451" spans="2:13">
      <c r="B451" s="8" t="str">
        <f>VLOOKUP(M451,加盟校情報!$F$3:$K$2001,6,FALSE)</f>
        <v>490109</v>
      </c>
      <c r="C451" s="8">
        <v>449</v>
      </c>
      <c r="D451" s="8" t="s">
        <v>2903</v>
      </c>
      <c r="E451" s="1" t="s">
        <v>3179</v>
      </c>
      <c r="F451" s="1" t="s">
        <v>3429</v>
      </c>
      <c r="G451" s="1"/>
      <c r="H451" s="8">
        <v>2</v>
      </c>
      <c r="I451" s="1" t="s">
        <v>4763</v>
      </c>
      <c r="J451" s="1"/>
      <c r="K451" s="1" t="s">
        <v>3746</v>
      </c>
      <c r="L451" s="1" t="s">
        <v>707</v>
      </c>
      <c r="M451" s="8" t="s">
        <v>4202</v>
      </c>
    </row>
    <row r="452" spans="2:13">
      <c r="B452" s="8" t="str">
        <f>VLOOKUP(M452,加盟校情報!$F$3:$K$2001,6,FALSE)</f>
        <v>490109</v>
      </c>
      <c r="C452" s="8">
        <v>450</v>
      </c>
      <c r="D452" s="8" t="s">
        <v>951</v>
      </c>
      <c r="E452" s="1" t="s">
        <v>952</v>
      </c>
      <c r="F452" s="1" t="s">
        <v>422</v>
      </c>
      <c r="G452" s="1"/>
      <c r="H452" s="8">
        <v>4</v>
      </c>
      <c r="I452" s="1" t="s">
        <v>4764</v>
      </c>
      <c r="J452" s="1"/>
      <c r="K452" s="1" t="s">
        <v>2637</v>
      </c>
      <c r="L452" s="1" t="s">
        <v>676</v>
      </c>
      <c r="M452" s="8" t="s">
        <v>4202</v>
      </c>
    </row>
    <row r="453" spans="2:13">
      <c r="B453" s="8" t="str">
        <f>VLOOKUP(M453,加盟校情報!$F$3:$K$2001,6,FALSE)</f>
        <v>490109</v>
      </c>
      <c r="C453" s="8">
        <v>451</v>
      </c>
      <c r="D453" s="8" t="s">
        <v>44</v>
      </c>
      <c r="E453" s="1" t="s">
        <v>45</v>
      </c>
      <c r="F453" s="1" t="s">
        <v>46</v>
      </c>
      <c r="G453" s="1"/>
      <c r="H453" s="8">
        <v>4</v>
      </c>
      <c r="I453" s="1" t="s">
        <v>4765</v>
      </c>
      <c r="J453" s="1"/>
      <c r="K453" s="1" t="s">
        <v>670</v>
      </c>
      <c r="L453" s="1" t="s">
        <v>671</v>
      </c>
      <c r="M453" s="8" t="s">
        <v>4202</v>
      </c>
    </row>
    <row r="454" spans="2:13">
      <c r="B454" s="8" t="str">
        <f>VLOOKUP(M454,加盟校情報!$F$3:$K$2001,6,FALSE)</f>
        <v>490109</v>
      </c>
      <c r="C454" s="8">
        <v>452</v>
      </c>
      <c r="D454" s="8" t="s">
        <v>1522</v>
      </c>
      <c r="E454" s="1" t="s">
        <v>1523</v>
      </c>
      <c r="F454" s="1" t="s">
        <v>587</v>
      </c>
      <c r="G454" s="1"/>
      <c r="H454" s="8">
        <v>3</v>
      </c>
      <c r="I454" s="1" t="s">
        <v>4766</v>
      </c>
      <c r="J454" s="1"/>
      <c r="K454" s="1" t="s">
        <v>1528</v>
      </c>
      <c r="L454" s="1" t="s">
        <v>1529</v>
      </c>
      <c r="M454" s="8" t="s">
        <v>4202</v>
      </c>
    </row>
    <row r="455" spans="2:13">
      <c r="B455" s="8" t="str">
        <f>VLOOKUP(M455,加盟校情報!$F$3:$K$2001,6,FALSE)</f>
        <v>490109</v>
      </c>
      <c r="C455" s="8">
        <v>453</v>
      </c>
      <c r="D455" s="8" t="s">
        <v>2204</v>
      </c>
      <c r="E455" s="1" t="s">
        <v>2205</v>
      </c>
      <c r="F455" s="1" t="s">
        <v>2434</v>
      </c>
      <c r="G455" s="1"/>
      <c r="H455" s="8">
        <v>2</v>
      </c>
      <c r="I455" s="1" t="s">
        <v>4767</v>
      </c>
      <c r="J455" s="1"/>
      <c r="K455" s="1" t="s">
        <v>3747</v>
      </c>
      <c r="L455" s="1" t="s">
        <v>4079</v>
      </c>
      <c r="M455" s="8" t="s">
        <v>4202</v>
      </c>
    </row>
    <row r="456" spans="2:13">
      <c r="B456" s="8" t="str">
        <f>VLOOKUP(M456,加盟校情報!$F$3:$K$2001,6,FALSE)</f>
        <v>490109</v>
      </c>
      <c r="C456" s="8">
        <v>454</v>
      </c>
      <c r="D456" s="8" t="s">
        <v>76</v>
      </c>
      <c r="E456" s="1" t="s">
        <v>77</v>
      </c>
      <c r="F456" s="1" t="s">
        <v>78</v>
      </c>
      <c r="G456" s="1"/>
      <c r="H456" s="8">
        <v>5</v>
      </c>
      <c r="I456" s="1" t="s">
        <v>4768</v>
      </c>
      <c r="J456" s="1"/>
      <c r="K456" s="1" t="s">
        <v>706</v>
      </c>
      <c r="L456" s="1" t="s">
        <v>707</v>
      </c>
      <c r="M456" s="8" t="s">
        <v>4202</v>
      </c>
    </row>
    <row r="457" spans="2:13">
      <c r="B457" s="8" t="str">
        <f>VLOOKUP(M457,加盟校情報!$F$3:$K$2001,6,FALSE)</f>
        <v>490109</v>
      </c>
      <c r="C457" s="8">
        <v>455</v>
      </c>
      <c r="D457" s="8" t="s">
        <v>1776</v>
      </c>
      <c r="E457" s="1" t="s">
        <v>1777</v>
      </c>
      <c r="F457" s="1" t="s">
        <v>2279</v>
      </c>
      <c r="G457" s="1"/>
      <c r="H457" s="8">
        <v>3</v>
      </c>
      <c r="I457" s="1" t="s">
        <v>4769</v>
      </c>
      <c r="J457" s="1"/>
      <c r="K457" s="1" t="s">
        <v>1686</v>
      </c>
      <c r="L457" s="1" t="s">
        <v>1540</v>
      </c>
      <c r="M457" s="8" t="s">
        <v>4202</v>
      </c>
    </row>
    <row r="458" spans="2:13">
      <c r="B458" s="8" t="str">
        <f>VLOOKUP(M458,加盟校情報!$F$3:$K$2001,6,FALSE)</f>
        <v>490109</v>
      </c>
      <c r="C458" s="8">
        <v>456</v>
      </c>
      <c r="D458" s="8" t="s">
        <v>2206</v>
      </c>
      <c r="E458" s="1" t="s">
        <v>2207</v>
      </c>
      <c r="F458" s="1" t="s">
        <v>2435</v>
      </c>
      <c r="G458" s="1"/>
      <c r="H458" s="8">
        <v>5</v>
      </c>
      <c r="I458" s="1" t="s">
        <v>4770</v>
      </c>
      <c r="J458" s="1"/>
      <c r="K458" s="1" t="s">
        <v>2642</v>
      </c>
      <c r="L458" s="1" t="s">
        <v>4012</v>
      </c>
      <c r="M458" s="8" t="s">
        <v>4202</v>
      </c>
    </row>
    <row r="459" spans="2:13">
      <c r="B459" s="8" t="str">
        <f>VLOOKUP(M459,加盟校情報!$F$3:$K$2001,6,FALSE)</f>
        <v>490109</v>
      </c>
      <c r="C459" s="8">
        <v>457</v>
      </c>
      <c r="D459" s="8" t="s">
        <v>2904</v>
      </c>
      <c r="E459" s="1" t="s">
        <v>3180</v>
      </c>
      <c r="F459" s="1" t="s">
        <v>3430</v>
      </c>
      <c r="G459" s="1"/>
      <c r="H459" s="8">
        <v>4</v>
      </c>
      <c r="I459" s="1" t="s">
        <v>4771</v>
      </c>
      <c r="J459" s="1"/>
      <c r="K459" s="1" t="s">
        <v>3748</v>
      </c>
      <c r="L459" s="1" t="s">
        <v>2768</v>
      </c>
      <c r="M459" s="8" t="s">
        <v>4202</v>
      </c>
    </row>
    <row r="460" spans="2:13">
      <c r="B460" s="8" t="str">
        <f>VLOOKUP(M460,加盟校情報!$F$3:$K$2001,6,FALSE)</f>
        <v>490108</v>
      </c>
      <c r="C460" s="8">
        <v>458</v>
      </c>
      <c r="D460" s="8" t="s">
        <v>561</v>
      </c>
      <c r="E460" s="1" t="s">
        <v>562</v>
      </c>
      <c r="F460" s="1" t="s">
        <v>563</v>
      </c>
      <c r="G460" s="1"/>
      <c r="H460" s="8">
        <v>4</v>
      </c>
      <c r="I460" s="1" t="s">
        <v>4772</v>
      </c>
      <c r="J460" s="1"/>
      <c r="K460" s="1" t="s">
        <v>2752</v>
      </c>
      <c r="L460" s="1" t="s">
        <v>2753</v>
      </c>
      <c r="M460" s="8" t="s">
        <v>4203</v>
      </c>
    </row>
    <row r="461" spans="2:13">
      <c r="B461" s="8" t="str">
        <f>VLOOKUP(M461,加盟校情報!$F$3:$K$2001,6,FALSE)</f>
        <v>490108</v>
      </c>
      <c r="C461" s="8">
        <v>459</v>
      </c>
      <c r="D461" s="8" t="s">
        <v>564</v>
      </c>
      <c r="E461" s="1" t="s">
        <v>565</v>
      </c>
      <c r="F461" s="1" t="s">
        <v>566</v>
      </c>
      <c r="G461" s="1"/>
      <c r="H461" s="8">
        <v>4</v>
      </c>
      <c r="I461" s="1" t="s">
        <v>4773</v>
      </c>
      <c r="J461" s="1"/>
      <c r="K461" s="1" t="s">
        <v>2751</v>
      </c>
      <c r="L461" s="1" t="s">
        <v>734</v>
      </c>
      <c r="M461" s="8" t="s">
        <v>4203</v>
      </c>
    </row>
    <row r="462" spans="2:13">
      <c r="B462" s="8" t="str">
        <f>VLOOKUP(M462,加盟校情報!$F$3:$K$2001,6,FALSE)</f>
        <v>490108</v>
      </c>
      <c r="C462" s="8">
        <v>460</v>
      </c>
      <c r="D462" s="8" t="s">
        <v>2905</v>
      </c>
      <c r="E462" s="1" t="s">
        <v>3181</v>
      </c>
      <c r="F462" s="1" t="s">
        <v>868</v>
      </c>
      <c r="G462" s="1"/>
      <c r="H462" s="8">
        <v>2</v>
      </c>
      <c r="I462" s="1" t="s">
        <v>4774</v>
      </c>
      <c r="J462" s="1"/>
      <c r="K462" s="1" t="s">
        <v>2708</v>
      </c>
      <c r="L462" s="1" t="s">
        <v>705</v>
      </c>
      <c r="M462" s="8" t="s">
        <v>4203</v>
      </c>
    </row>
    <row r="463" spans="2:13">
      <c r="B463" s="8" t="str">
        <f>VLOOKUP(M463,加盟校情報!$F$3:$K$2001,6,FALSE)</f>
        <v>490108</v>
      </c>
      <c r="C463" s="8">
        <v>461</v>
      </c>
      <c r="D463" s="8" t="s">
        <v>1671</v>
      </c>
      <c r="E463" s="1" t="s">
        <v>1672</v>
      </c>
      <c r="F463" s="1" t="s">
        <v>1673</v>
      </c>
      <c r="G463" s="1"/>
      <c r="H463" s="8">
        <v>3</v>
      </c>
      <c r="I463" s="1" t="s">
        <v>4775</v>
      </c>
      <c r="J463" s="1"/>
      <c r="K463" s="1" t="s">
        <v>1678</v>
      </c>
      <c r="L463" s="1" t="s">
        <v>1679</v>
      </c>
      <c r="M463" s="8" t="s">
        <v>4203</v>
      </c>
    </row>
    <row r="464" spans="2:13">
      <c r="B464" s="8" t="str">
        <f>VLOOKUP(M464,加盟校情報!$F$3:$K$2001,6,FALSE)</f>
        <v>490108</v>
      </c>
      <c r="C464" s="8">
        <v>462</v>
      </c>
      <c r="D464" s="8" t="s">
        <v>2906</v>
      </c>
      <c r="E464" s="1" t="s">
        <v>3182</v>
      </c>
      <c r="F464" s="1" t="s">
        <v>3431</v>
      </c>
      <c r="G464" s="1"/>
      <c r="H464" s="8">
        <v>3</v>
      </c>
      <c r="I464" s="1" t="s">
        <v>4776</v>
      </c>
      <c r="J464" s="1"/>
      <c r="K464" s="1" t="s">
        <v>3749</v>
      </c>
      <c r="L464" s="1" t="s">
        <v>1127</v>
      </c>
      <c r="M464" s="8" t="s">
        <v>4203</v>
      </c>
    </row>
    <row r="465" spans="2:13">
      <c r="B465" s="8" t="str">
        <f>VLOOKUP(M465,加盟校情報!$F$3:$K$2001,6,FALSE)</f>
        <v>490108</v>
      </c>
      <c r="C465" s="8">
        <v>463</v>
      </c>
      <c r="D465" s="8" t="s">
        <v>2142</v>
      </c>
      <c r="E465" s="1" t="s">
        <v>2143</v>
      </c>
      <c r="F465" s="1" t="s">
        <v>2334</v>
      </c>
      <c r="G465" s="1"/>
      <c r="H465" s="8">
        <v>2</v>
      </c>
      <c r="I465" s="1" t="s">
        <v>4777</v>
      </c>
      <c r="J465" s="1"/>
      <c r="K465" s="1" t="s">
        <v>3747</v>
      </c>
      <c r="L465" s="1" t="s">
        <v>2457</v>
      </c>
      <c r="M465" s="8" t="s">
        <v>4203</v>
      </c>
    </row>
    <row r="466" spans="2:13">
      <c r="B466" s="8" t="str">
        <f>VLOOKUP(M466,加盟校情報!$F$3:$K$2001,6,FALSE)</f>
        <v>490108</v>
      </c>
      <c r="C466" s="8">
        <v>464</v>
      </c>
      <c r="D466" s="8" t="s">
        <v>2907</v>
      </c>
      <c r="E466" s="1" t="s">
        <v>3183</v>
      </c>
      <c r="F466" s="1" t="s">
        <v>2369</v>
      </c>
      <c r="G466" s="1"/>
      <c r="H466" s="8">
        <v>2</v>
      </c>
      <c r="I466" s="1" t="s">
        <v>4778</v>
      </c>
      <c r="J466" s="1"/>
      <c r="K466" s="1" t="s">
        <v>3750</v>
      </c>
      <c r="L466" s="1" t="s">
        <v>2477</v>
      </c>
      <c r="M466" s="8" t="s">
        <v>4203</v>
      </c>
    </row>
    <row r="467" spans="2:13">
      <c r="B467" s="8" t="str">
        <f>VLOOKUP(M467,加盟校情報!$F$3:$K$2001,6,FALSE)</f>
        <v>490108</v>
      </c>
      <c r="C467" s="8">
        <v>465</v>
      </c>
      <c r="D467" s="8" t="s">
        <v>559</v>
      </c>
      <c r="E467" s="1" t="s">
        <v>560</v>
      </c>
      <c r="F467" s="1" t="s">
        <v>394</v>
      </c>
      <c r="G467" s="1"/>
      <c r="H467" s="8">
        <v>4</v>
      </c>
      <c r="I467" s="1" t="s">
        <v>4779</v>
      </c>
      <c r="J467" s="1"/>
      <c r="K467" s="1" t="s">
        <v>2531</v>
      </c>
      <c r="L467" s="1" t="s">
        <v>2750</v>
      </c>
      <c r="M467" s="8" t="s">
        <v>4203</v>
      </c>
    </row>
    <row r="468" spans="2:13">
      <c r="B468" s="8" t="str">
        <f>VLOOKUP(M468,加盟校情報!$F$3:$K$2001,6,FALSE)</f>
        <v>490108</v>
      </c>
      <c r="C468" s="8">
        <v>466</v>
      </c>
      <c r="D468" s="8" t="s">
        <v>969</v>
      </c>
      <c r="E468" s="1" t="s">
        <v>970</v>
      </c>
      <c r="F468" s="1" t="s">
        <v>971</v>
      </c>
      <c r="G468" s="1"/>
      <c r="H468" s="8">
        <v>3</v>
      </c>
      <c r="I468" s="1" t="s">
        <v>4780</v>
      </c>
      <c r="J468" s="1"/>
      <c r="K468" s="1" t="s">
        <v>1114</v>
      </c>
      <c r="L468" s="1" t="s">
        <v>2691</v>
      </c>
      <c r="M468" s="8" t="s">
        <v>4203</v>
      </c>
    </row>
    <row r="469" spans="2:13">
      <c r="B469" s="8" t="str">
        <f>VLOOKUP(M469,加盟校情報!$F$3:$K$2001,6,FALSE)</f>
        <v>490108</v>
      </c>
      <c r="C469" s="8">
        <v>467</v>
      </c>
      <c r="D469" s="8" t="s">
        <v>2908</v>
      </c>
      <c r="E469" s="1" t="s">
        <v>3184</v>
      </c>
      <c r="F469" s="1" t="s">
        <v>3432</v>
      </c>
      <c r="G469" s="1"/>
      <c r="H469" s="8">
        <v>2</v>
      </c>
      <c r="I469" s="1" t="s">
        <v>4781</v>
      </c>
      <c r="J469" s="1"/>
      <c r="K469" s="1" t="s">
        <v>3751</v>
      </c>
      <c r="L469" s="1" t="s">
        <v>4080</v>
      </c>
      <c r="M469" s="8" t="s">
        <v>4203</v>
      </c>
    </row>
    <row r="470" spans="2:13">
      <c r="B470" s="8" t="str">
        <f>VLOOKUP(M470,加盟校情報!$F$3:$K$2001,6,FALSE)</f>
        <v>492282</v>
      </c>
      <c r="C470" s="8">
        <v>468</v>
      </c>
      <c r="D470" s="8" t="s">
        <v>901</v>
      </c>
      <c r="E470" s="1" t="s">
        <v>902</v>
      </c>
      <c r="F470" s="1" t="s">
        <v>903</v>
      </c>
      <c r="G470" s="1"/>
      <c r="H470" s="8">
        <v>3</v>
      </c>
      <c r="I470" s="1" t="s">
        <v>4782</v>
      </c>
      <c r="J470" s="1"/>
      <c r="K470" s="1" t="s">
        <v>3752</v>
      </c>
      <c r="L470" s="1" t="s">
        <v>2643</v>
      </c>
      <c r="M470" s="8" t="s">
        <v>4204</v>
      </c>
    </row>
    <row r="471" spans="2:13">
      <c r="B471" s="8" t="str">
        <f>VLOOKUP(M471,加盟校情報!$F$3:$K$2001,6,FALSE)</f>
        <v>492282</v>
      </c>
      <c r="C471" s="8">
        <v>469</v>
      </c>
      <c r="D471" s="8" t="s">
        <v>376</v>
      </c>
      <c r="E471" s="1" t="s">
        <v>377</v>
      </c>
      <c r="F471" s="1" t="s">
        <v>378</v>
      </c>
      <c r="G471" s="1"/>
      <c r="H471" s="8">
        <v>4</v>
      </c>
      <c r="I471" s="1" t="s">
        <v>4783</v>
      </c>
      <c r="J471" s="1"/>
      <c r="K471" s="1" t="s">
        <v>3753</v>
      </c>
      <c r="L471" s="1" t="s">
        <v>4081</v>
      </c>
      <c r="M471" s="8" t="s">
        <v>4204</v>
      </c>
    </row>
    <row r="472" spans="2:13">
      <c r="B472" s="8" t="str">
        <f>VLOOKUP(M472,加盟校情報!$F$3:$K$2001,6,FALSE)</f>
        <v>492282</v>
      </c>
      <c r="C472" s="8">
        <v>470</v>
      </c>
      <c r="D472" s="8" t="s">
        <v>2909</v>
      </c>
      <c r="E472" s="1" t="s">
        <v>3185</v>
      </c>
      <c r="F472" s="1" t="s">
        <v>3433</v>
      </c>
      <c r="G472" s="1"/>
      <c r="H472" s="8">
        <v>1</v>
      </c>
      <c r="I472" s="1" t="s">
        <v>4784</v>
      </c>
      <c r="J472" s="1"/>
      <c r="K472" s="1" t="s">
        <v>702</v>
      </c>
      <c r="L472" s="1" t="s">
        <v>2774</v>
      </c>
      <c r="M472" s="8" t="s">
        <v>4204</v>
      </c>
    </row>
    <row r="473" spans="2:13">
      <c r="B473" s="8" t="str">
        <f>VLOOKUP(M473,加盟校情報!$F$3:$K$2001,6,FALSE)</f>
        <v>499802</v>
      </c>
      <c r="C473" s="8">
        <v>471</v>
      </c>
      <c r="D473" s="8" t="s">
        <v>2238</v>
      </c>
      <c r="E473" s="1" t="s">
        <v>2239</v>
      </c>
      <c r="F473" s="1" t="s">
        <v>2441</v>
      </c>
      <c r="G473" s="1"/>
      <c r="H473" s="8">
        <v>2</v>
      </c>
      <c r="I473" s="1" t="s">
        <v>4785</v>
      </c>
      <c r="J473" s="1"/>
      <c r="K473" s="1" t="s">
        <v>3754</v>
      </c>
      <c r="L473" s="1" t="s">
        <v>4032</v>
      </c>
      <c r="M473" s="8" t="s">
        <v>4205</v>
      </c>
    </row>
    <row r="474" spans="2:13">
      <c r="B474" s="8" t="str">
        <f>VLOOKUP(M474,加盟校情報!$F$3:$K$2001,6,FALSE)</f>
        <v>490069</v>
      </c>
      <c r="C474" s="8">
        <v>472</v>
      </c>
      <c r="D474" s="8" t="s">
        <v>1605</v>
      </c>
      <c r="E474" s="1" t="s">
        <v>1606</v>
      </c>
      <c r="F474" s="1" t="s">
        <v>1607</v>
      </c>
      <c r="G474" s="1"/>
      <c r="H474" s="8">
        <v>3</v>
      </c>
      <c r="I474" s="1" t="s">
        <v>4786</v>
      </c>
      <c r="J474" s="1"/>
      <c r="K474" s="1" t="s">
        <v>1611</v>
      </c>
      <c r="L474" s="1" t="s">
        <v>1612</v>
      </c>
      <c r="M474" s="8" t="s">
        <v>4206</v>
      </c>
    </row>
    <row r="475" spans="2:13">
      <c r="B475" s="8" t="str">
        <f>VLOOKUP(M475,加盟校情報!$F$3:$K$2001,6,FALSE)</f>
        <v>490069</v>
      </c>
      <c r="C475" s="8">
        <v>473</v>
      </c>
      <c r="D475" s="8" t="s">
        <v>657</v>
      </c>
      <c r="E475" s="1" t="s">
        <v>658</v>
      </c>
      <c r="F475" s="1" t="s">
        <v>255</v>
      </c>
      <c r="G475" s="1"/>
      <c r="H475" s="8">
        <v>4</v>
      </c>
      <c r="I475" s="1" t="s">
        <v>4787</v>
      </c>
      <c r="J475" s="1"/>
      <c r="K475" s="1" t="s">
        <v>2677</v>
      </c>
      <c r="L475" s="1" t="s">
        <v>2678</v>
      </c>
      <c r="M475" s="8" t="s">
        <v>4206</v>
      </c>
    </row>
    <row r="476" spans="2:13">
      <c r="B476" s="8" t="str">
        <f>VLOOKUP(M476,加盟校情報!$F$3:$K$2001,6,FALSE)</f>
        <v>490069</v>
      </c>
      <c r="C476" s="8">
        <v>474</v>
      </c>
      <c r="D476" s="8" t="s">
        <v>661</v>
      </c>
      <c r="E476" s="1" t="s">
        <v>662</v>
      </c>
      <c r="F476" s="1" t="s">
        <v>254</v>
      </c>
      <c r="G476" s="1"/>
      <c r="H476" s="8">
        <v>4</v>
      </c>
      <c r="I476" s="1" t="s">
        <v>4788</v>
      </c>
      <c r="J476" s="1"/>
      <c r="K476" s="1" t="s">
        <v>2699</v>
      </c>
      <c r="L476" s="1" t="s">
        <v>2516</v>
      </c>
      <c r="M476" s="8" t="s">
        <v>4206</v>
      </c>
    </row>
    <row r="477" spans="2:13">
      <c r="B477" s="8" t="str">
        <f>VLOOKUP(M477,加盟校情報!$F$3:$K$2001,6,FALSE)</f>
        <v>490069</v>
      </c>
      <c r="C477" s="8">
        <v>475</v>
      </c>
      <c r="D477" s="8" t="s">
        <v>639</v>
      </c>
      <c r="E477" s="1" t="s">
        <v>640</v>
      </c>
      <c r="F477" s="1" t="s">
        <v>641</v>
      </c>
      <c r="G477" s="1"/>
      <c r="H477" s="8">
        <v>4</v>
      </c>
      <c r="I477" s="1" t="s">
        <v>4789</v>
      </c>
      <c r="J477" s="1"/>
      <c r="K477" s="1" t="s">
        <v>702</v>
      </c>
      <c r="L477" s="1" t="s">
        <v>2712</v>
      </c>
      <c r="M477" s="8" t="s">
        <v>4206</v>
      </c>
    </row>
    <row r="478" spans="2:13">
      <c r="B478" s="8" t="str">
        <f>VLOOKUP(M478,加盟校情報!$F$3:$K$2001,6,FALSE)</f>
        <v>490069</v>
      </c>
      <c r="C478" s="8">
        <v>476</v>
      </c>
      <c r="D478" s="8" t="s">
        <v>1806</v>
      </c>
      <c r="E478" s="1" t="s">
        <v>1807</v>
      </c>
      <c r="F478" s="1" t="s">
        <v>68</v>
      </c>
      <c r="G478" s="1"/>
      <c r="H478" s="8">
        <v>4</v>
      </c>
      <c r="I478" s="1" t="s">
        <v>4790</v>
      </c>
      <c r="J478" s="1"/>
      <c r="K478" s="1" t="s">
        <v>2676</v>
      </c>
      <c r="L478" s="1" t="s">
        <v>703</v>
      </c>
      <c r="M478" s="8" t="s">
        <v>4206</v>
      </c>
    </row>
    <row r="479" spans="2:13">
      <c r="B479" s="8" t="str">
        <f>VLOOKUP(M479,加盟校情報!$F$3:$K$2001,6,FALSE)</f>
        <v>490069</v>
      </c>
      <c r="C479" s="8">
        <v>477</v>
      </c>
      <c r="D479" s="8" t="s">
        <v>1804</v>
      </c>
      <c r="E479" s="1" t="s">
        <v>1805</v>
      </c>
      <c r="F479" s="1" t="s">
        <v>323</v>
      </c>
      <c r="G479" s="1"/>
      <c r="H479" s="8">
        <v>4</v>
      </c>
      <c r="I479" s="1" t="s">
        <v>4791</v>
      </c>
      <c r="J479" s="1"/>
      <c r="K479" s="1" t="s">
        <v>2700</v>
      </c>
      <c r="L479" s="1" t="s">
        <v>1604</v>
      </c>
      <c r="M479" s="8" t="s">
        <v>4206</v>
      </c>
    </row>
    <row r="480" spans="2:13">
      <c r="B480" s="8" t="str">
        <f>VLOOKUP(M480,加盟校情報!$F$3:$K$2001,6,FALSE)</f>
        <v>490069</v>
      </c>
      <c r="C480" s="8">
        <v>478</v>
      </c>
      <c r="D480" s="8" t="s">
        <v>642</v>
      </c>
      <c r="E480" s="1" t="s">
        <v>643</v>
      </c>
      <c r="F480" s="1" t="s">
        <v>644</v>
      </c>
      <c r="G480" s="1"/>
      <c r="H480" s="8">
        <v>4</v>
      </c>
      <c r="I480" s="1" t="s">
        <v>4792</v>
      </c>
      <c r="J480" s="1"/>
      <c r="K480" s="1" t="s">
        <v>2707</v>
      </c>
      <c r="L480" s="1" t="s">
        <v>2477</v>
      </c>
      <c r="M480" s="8" t="s">
        <v>4206</v>
      </c>
    </row>
    <row r="481" spans="2:13">
      <c r="B481" s="8" t="str">
        <f>VLOOKUP(M481,加盟校情報!$F$3:$K$2001,6,FALSE)</f>
        <v>490069</v>
      </c>
      <c r="C481" s="8">
        <v>479</v>
      </c>
      <c r="D481" s="8" t="s">
        <v>1810</v>
      </c>
      <c r="E481" s="1" t="s">
        <v>1811</v>
      </c>
      <c r="F481" s="1" t="s">
        <v>241</v>
      </c>
      <c r="G481" s="1"/>
      <c r="H481" s="8">
        <v>3</v>
      </c>
      <c r="I481" s="1" t="s">
        <v>4793</v>
      </c>
      <c r="J481" s="1"/>
      <c r="K481" s="1" t="s">
        <v>2704</v>
      </c>
      <c r="L481" s="1" t="s">
        <v>2520</v>
      </c>
      <c r="M481" s="8" t="s">
        <v>4206</v>
      </c>
    </row>
    <row r="482" spans="2:13">
      <c r="B482" s="8" t="str">
        <f>VLOOKUP(M482,加盟校情報!$F$3:$K$2001,6,FALSE)</f>
        <v>490069</v>
      </c>
      <c r="C482" s="8">
        <v>480</v>
      </c>
      <c r="D482" s="8" t="s">
        <v>659</v>
      </c>
      <c r="E482" s="1" t="s">
        <v>660</v>
      </c>
      <c r="F482" s="1" t="s">
        <v>945</v>
      </c>
      <c r="G482" s="1"/>
      <c r="H482" s="49" t="s">
        <v>3539</v>
      </c>
      <c r="I482" s="1" t="s">
        <v>4794</v>
      </c>
      <c r="J482" s="1"/>
      <c r="K482" s="1" t="s">
        <v>2686</v>
      </c>
      <c r="L482" s="1" t="s">
        <v>1665</v>
      </c>
      <c r="M482" s="8" t="s">
        <v>4206</v>
      </c>
    </row>
    <row r="483" spans="2:13">
      <c r="B483" s="8" t="str">
        <f>VLOOKUP(M483,加盟校情報!$F$3:$K$2001,6,FALSE)</f>
        <v>490069</v>
      </c>
      <c r="C483" s="8">
        <v>481</v>
      </c>
      <c r="D483" s="8" t="s">
        <v>1600</v>
      </c>
      <c r="E483" s="1" t="s">
        <v>1601</v>
      </c>
      <c r="F483" s="1" t="s">
        <v>824</v>
      </c>
      <c r="G483" s="1"/>
      <c r="H483" s="8">
        <v>3</v>
      </c>
      <c r="I483" s="1" t="s">
        <v>4795</v>
      </c>
      <c r="J483" s="1"/>
      <c r="K483" s="1" t="s">
        <v>670</v>
      </c>
      <c r="L483" s="1" t="s">
        <v>1604</v>
      </c>
      <c r="M483" s="8" t="s">
        <v>4206</v>
      </c>
    </row>
    <row r="484" spans="2:13">
      <c r="B484" s="8" t="str">
        <f>VLOOKUP(M484,加盟校情報!$F$3:$K$2001,6,FALSE)</f>
        <v>490069</v>
      </c>
      <c r="C484" s="8">
        <v>482</v>
      </c>
      <c r="D484" s="8" t="s">
        <v>628</v>
      </c>
      <c r="E484" s="1" t="s">
        <v>629</v>
      </c>
      <c r="F484" s="1" t="s">
        <v>630</v>
      </c>
      <c r="G484" s="1"/>
      <c r="H484" s="49" t="s">
        <v>3538</v>
      </c>
      <c r="I484" s="1" t="s">
        <v>4796</v>
      </c>
      <c r="J484" s="1"/>
      <c r="K484" s="1" t="s">
        <v>2679</v>
      </c>
      <c r="L484" s="1" t="s">
        <v>686</v>
      </c>
      <c r="M484" s="8" t="s">
        <v>4206</v>
      </c>
    </row>
    <row r="485" spans="2:13">
      <c r="B485" s="8" t="str">
        <f>VLOOKUP(M485,加盟校情報!$F$3:$K$2001,6,FALSE)</f>
        <v>490069</v>
      </c>
      <c r="C485" s="8">
        <v>483</v>
      </c>
      <c r="D485" s="8" t="s">
        <v>1812</v>
      </c>
      <c r="E485" s="1" t="s">
        <v>1813</v>
      </c>
      <c r="F485" s="1" t="s">
        <v>2291</v>
      </c>
      <c r="G485" s="1"/>
      <c r="H485" s="8">
        <v>3</v>
      </c>
      <c r="I485" s="1" t="s">
        <v>4797</v>
      </c>
      <c r="J485" s="1"/>
      <c r="K485" s="1" t="s">
        <v>2709</v>
      </c>
      <c r="L485" s="1" t="s">
        <v>697</v>
      </c>
      <c r="M485" s="8" t="s">
        <v>4206</v>
      </c>
    </row>
    <row r="486" spans="2:13">
      <c r="B486" s="8" t="str">
        <f>VLOOKUP(M486,加盟校情報!$F$3:$K$2001,6,FALSE)</f>
        <v>490069</v>
      </c>
      <c r="C486" s="8">
        <v>484</v>
      </c>
      <c r="D486" s="8" t="s">
        <v>1793</v>
      </c>
      <c r="E486" s="1" t="s">
        <v>1794</v>
      </c>
      <c r="F486" s="1" t="s">
        <v>2287</v>
      </c>
      <c r="G486" s="1"/>
      <c r="H486" s="49">
        <v>3</v>
      </c>
      <c r="I486" s="1" t="s">
        <v>4798</v>
      </c>
      <c r="J486" s="1"/>
      <c r="K486" s="1" t="s">
        <v>1594</v>
      </c>
      <c r="L486" s="1" t="s">
        <v>2636</v>
      </c>
      <c r="M486" s="8" t="s">
        <v>4206</v>
      </c>
    </row>
    <row r="487" spans="2:13">
      <c r="B487" s="8" t="str">
        <f>VLOOKUP(M487,加盟校情報!$F$3:$K$2001,6,FALSE)</f>
        <v>490069</v>
      </c>
      <c r="C487" s="8">
        <v>485</v>
      </c>
      <c r="D487" s="8" t="s">
        <v>1800</v>
      </c>
      <c r="E487" s="1" t="s">
        <v>1801</v>
      </c>
      <c r="F487" s="1" t="s">
        <v>968</v>
      </c>
      <c r="G487" s="1"/>
      <c r="H487" s="8">
        <v>3</v>
      </c>
      <c r="I487" s="1" t="s">
        <v>4799</v>
      </c>
      <c r="J487" s="1"/>
      <c r="K487" s="1" t="s">
        <v>670</v>
      </c>
      <c r="L487" s="1" t="s">
        <v>2696</v>
      </c>
      <c r="M487" s="8" t="s">
        <v>4206</v>
      </c>
    </row>
    <row r="488" spans="2:13">
      <c r="B488" s="8" t="str">
        <f>VLOOKUP(M488,加盟校情報!$F$3:$K$2001,6,FALSE)</f>
        <v>490069</v>
      </c>
      <c r="C488" s="8">
        <v>486</v>
      </c>
      <c r="D488" s="8" t="s">
        <v>1808</v>
      </c>
      <c r="E488" s="1" t="s">
        <v>1809</v>
      </c>
      <c r="F488" s="1" t="s">
        <v>2290</v>
      </c>
      <c r="G488" s="1"/>
      <c r="H488" s="49">
        <v>3</v>
      </c>
      <c r="I488" s="1" t="s">
        <v>4800</v>
      </c>
      <c r="J488" s="1"/>
      <c r="K488" s="1" t="s">
        <v>2701</v>
      </c>
      <c r="L488" s="1" t="s">
        <v>689</v>
      </c>
      <c r="M488" s="8" t="s">
        <v>4206</v>
      </c>
    </row>
    <row r="489" spans="2:13">
      <c r="B489" s="8" t="str">
        <f>VLOOKUP(M489,加盟校情報!$F$3:$K$2001,6,FALSE)</f>
        <v>490069</v>
      </c>
      <c r="C489" s="8">
        <v>487</v>
      </c>
      <c r="D489" s="8" t="s">
        <v>880</v>
      </c>
      <c r="E489" s="1" t="s">
        <v>881</v>
      </c>
      <c r="F489" s="1" t="s">
        <v>882</v>
      </c>
      <c r="G489" s="1"/>
      <c r="H489" s="8">
        <v>3</v>
      </c>
      <c r="I489" s="1" t="s">
        <v>4801</v>
      </c>
      <c r="J489" s="1"/>
      <c r="K489" s="1" t="s">
        <v>3585</v>
      </c>
      <c r="L489" s="1" t="s">
        <v>2713</v>
      </c>
      <c r="M489" s="8" t="s">
        <v>4206</v>
      </c>
    </row>
    <row r="490" spans="2:13">
      <c r="B490" s="8" t="str">
        <f>VLOOKUP(M490,加盟校情報!$F$3:$K$2001,6,FALSE)</f>
        <v>490069</v>
      </c>
      <c r="C490" s="8">
        <v>488</v>
      </c>
      <c r="D490" s="8" t="s">
        <v>1566</v>
      </c>
      <c r="E490" s="1" t="s">
        <v>1567</v>
      </c>
      <c r="F490" s="1" t="s">
        <v>1568</v>
      </c>
      <c r="G490" s="1"/>
      <c r="H490" s="49">
        <v>3</v>
      </c>
      <c r="I490" s="1" t="s">
        <v>4802</v>
      </c>
      <c r="J490" s="1"/>
      <c r="K490" s="1" t="s">
        <v>702</v>
      </c>
      <c r="L490" s="1" t="s">
        <v>1572</v>
      </c>
      <c r="M490" s="8" t="s">
        <v>4206</v>
      </c>
    </row>
    <row r="491" spans="2:13">
      <c r="B491" s="8" t="str">
        <f>VLOOKUP(M491,加盟校情報!$F$3:$K$2001,6,FALSE)</f>
        <v>490069</v>
      </c>
      <c r="C491" s="8">
        <v>489</v>
      </c>
      <c r="D491" s="8" t="s">
        <v>1887</v>
      </c>
      <c r="E491" s="1" t="s">
        <v>1888</v>
      </c>
      <c r="F491" s="1" t="s">
        <v>495</v>
      </c>
      <c r="G491" s="1"/>
      <c r="H491" s="8">
        <v>2</v>
      </c>
      <c r="I491" s="1" t="s">
        <v>4803</v>
      </c>
      <c r="J491" s="1"/>
      <c r="K491" s="1" t="s">
        <v>673</v>
      </c>
      <c r="L491" s="1" t="s">
        <v>2578</v>
      </c>
      <c r="M491" s="8" t="s">
        <v>4206</v>
      </c>
    </row>
    <row r="492" spans="2:13">
      <c r="B492" s="8" t="str">
        <f>VLOOKUP(M492,加盟校情報!$F$3:$K$2001,6,FALSE)</f>
        <v>490069</v>
      </c>
      <c r="C492" s="8">
        <v>490</v>
      </c>
      <c r="D492" s="8" t="s">
        <v>2192</v>
      </c>
      <c r="E492" s="1" t="s">
        <v>2193</v>
      </c>
      <c r="F492" s="1" t="s">
        <v>2430</v>
      </c>
      <c r="G492" s="1"/>
      <c r="H492" s="49">
        <v>2</v>
      </c>
      <c r="I492" s="1" t="s">
        <v>4804</v>
      </c>
      <c r="J492" s="1"/>
      <c r="K492" s="1" t="s">
        <v>3626</v>
      </c>
      <c r="L492" s="1" t="s">
        <v>4009</v>
      </c>
      <c r="M492" s="8" t="s">
        <v>4206</v>
      </c>
    </row>
    <row r="493" spans="2:13">
      <c r="B493" s="8" t="str">
        <f>VLOOKUP(M493,加盟校情報!$F$3:$K$2001,6,FALSE)</f>
        <v>490069</v>
      </c>
      <c r="C493" s="8">
        <v>491</v>
      </c>
      <c r="D493" s="8" t="s">
        <v>649</v>
      </c>
      <c r="E493" s="1" t="s">
        <v>650</v>
      </c>
      <c r="F493" s="1" t="s">
        <v>540</v>
      </c>
      <c r="G493" s="1"/>
      <c r="H493" s="49" t="s">
        <v>3538</v>
      </c>
      <c r="I493" s="1" t="s">
        <v>4805</v>
      </c>
      <c r="J493" s="1"/>
      <c r="K493" s="1" t="s">
        <v>2705</v>
      </c>
      <c r="L493" s="1" t="s">
        <v>693</v>
      </c>
      <c r="M493" s="8" t="s">
        <v>4206</v>
      </c>
    </row>
    <row r="494" spans="2:13">
      <c r="B494" s="8" t="str">
        <f>VLOOKUP(M494,加盟校情報!$F$3:$K$2001,6,FALSE)</f>
        <v>490069</v>
      </c>
      <c r="C494" s="8">
        <v>492</v>
      </c>
      <c r="D494" s="8" t="s">
        <v>2910</v>
      </c>
      <c r="E494" s="1" t="s">
        <v>3186</v>
      </c>
      <c r="F494" s="1" t="s">
        <v>3434</v>
      </c>
      <c r="G494" s="1"/>
      <c r="H494" s="49">
        <v>2</v>
      </c>
      <c r="I494" s="1" t="s">
        <v>4806</v>
      </c>
      <c r="J494" s="1"/>
      <c r="K494" s="1" t="s">
        <v>3755</v>
      </c>
      <c r="L494" s="1" t="s">
        <v>2458</v>
      </c>
      <c r="M494" s="8" t="s">
        <v>4206</v>
      </c>
    </row>
    <row r="495" spans="2:13">
      <c r="B495" s="8" t="str">
        <f>VLOOKUP(M495,加盟校情報!$F$3:$K$2001,6,FALSE)</f>
        <v>490069</v>
      </c>
      <c r="C495" s="8">
        <v>493</v>
      </c>
      <c r="D495" s="8" t="s">
        <v>1816</v>
      </c>
      <c r="E495" s="1" t="s">
        <v>1817</v>
      </c>
      <c r="F495" s="1" t="s">
        <v>2293</v>
      </c>
      <c r="G495" s="1"/>
      <c r="H495" s="49">
        <v>3</v>
      </c>
      <c r="I495" s="1" t="s">
        <v>4807</v>
      </c>
      <c r="J495" s="1"/>
      <c r="K495" s="1" t="s">
        <v>2714</v>
      </c>
      <c r="L495" s="1" t="s">
        <v>2514</v>
      </c>
      <c r="M495" s="8" t="s">
        <v>4206</v>
      </c>
    </row>
    <row r="496" spans="2:13">
      <c r="B496" s="8" t="str">
        <f>VLOOKUP(M496,加盟校情報!$F$3:$K$2001,6,FALSE)</f>
        <v>490069</v>
      </c>
      <c r="C496" s="8">
        <v>494</v>
      </c>
      <c r="D496" s="8" t="s">
        <v>645</v>
      </c>
      <c r="E496" s="1" t="s">
        <v>646</v>
      </c>
      <c r="F496" s="1" t="s">
        <v>97</v>
      </c>
      <c r="G496" s="1"/>
      <c r="H496" s="49">
        <v>4</v>
      </c>
      <c r="I496" s="1" t="s">
        <v>4808</v>
      </c>
      <c r="J496" s="1"/>
      <c r="K496" s="1" t="s">
        <v>2708</v>
      </c>
      <c r="L496" s="1" t="s">
        <v>693</v>
      </c>
      <c r="M496" s="8" t="s">
        <v>4206</v>
      </c>
    </row>
    <row r="497" spans="2:13">
      <c r="B497" s="8" t="str">
        <f>VLOOKUP(M497,加盟校情報!$F$3:$K$2001,6,FALSE)</f>
        <v>490069</v>
      </c>
      <c r="C497" s="8">
        <v>495</v>
      </c>
      <c r="D497" s="8" t="s">
        <v>634</v>
      </c>
      <c r="E497" s="1" t="s">
        <v>635</v>
      </c>
      <c r="F497" s="1" t="s">
        <v>93</v>
      </c>
      <c r="G497" s="1"/>
      <c r="H497" s="49" t="s">
        <v>3538</v>
      </c>
      <c r="I497" s="1" t="s">
        <v>4809</v>
      </c>
      <c r="J497" s="1"/>
      <c r="K497" s="1" t="s">
        <v>2688</v>
      </c>
      <c r="L497" s="1" t="s">
        <v>2689</v>
      </c>
      <c r="M497" s="8" t="s">
        <v>4206</v>
      </c>
    </row>
    <row r="498" spans="2:13">
      <c r="B498" s="8" t="str">
        <f>VLOOKUP(M498,加盟校情報!$F$3:$K$2001,6,FALSE)</f>
        <v>490069</v>
      </c>
      <c r="C498" s="8">
        <v>496</v>
      </c>
      <c r="D498" s="8" t="s">
        <v>2196</v>
      </c>
      <c r="E498" s="1" t="s">
        <v>2197</v>
      </c>
      <c r="F498" s="1" t="s">
        <v>2412</v>
      </c>
      <c r="G498" s="1"/>
      <c r="H498" s="49">
        <v>2</v>
      </c>
      <c r="I498" s="1" t="s">
        <v>4810</v>
      </c>
      <c r="J498" s="1"/>
      <c r="K498" s="1" t="s">
        <v>3756</v>
      </c>
      <c r="L498" s="1" t="s">
        <v>3969</v>
      </c>
      <c r="M498" s="8" t="s">
        <v>4206</v>
      </c>
    </row>
    <row r="499" spans="2:13">
      <c r="B499" s="8" t="str">
        <f>VLOOKUP(M499,加盟校情報!$F$3:$K$2001,6,FALSE)</f>
        <v>490069</v>
      </c>
      <c r="C499" s="8">
        <v>497</v>
      </c>
      <c r="D499" s="8" t="s">
        <v>2911</v>
      </c>
      <c r="E499" s="1" t="s">
        <v>3187</v>
      </c>
      <c r="F499" s="1" t="s">
        <v>2441</v>
      </c>
      <c r="G499" s="1"/>
      <c r="H499" s="49">
        <v>2</v>
      </c>
      <c r="I499" s="1" t="s">
        <v>4811</v>
      </c>
      <c r="J499" s="1"/>
      <c r="K499" s="1" t="s">
        <v>3757</v>
      </c>
      <c r="L499" s="1" t="s">
        <v>4082</v>
      </c>
      <c r="M499" s="8" t="s">
        <v>4206</v>
      </c>
    </row>
    <row r="500" spans="2:13">
      <c r="B500" s="8" t="str">
        <f>VLOOKUP(M500,加盟校情報!$F$3:$K$2001,6,FALSE)</f>
        <v>490069</v>
      </c>
      <c r="C500" s="8">
        <v>498</v>
      </c>
      <c r="D500" s="8" t="s">
        <v>647</v>
      </c>
      <c r="E500" s="1" t="s">
        <v>648</v>
      </c>
      <c r="F500" s="1" t="s">
        <v>461</v>
      </c>
      <c r="G500" s="1"/>
      <c r="H500" s="49" t="s">
        <v>3538</v>
      </c>
      <c r="I500" s="1" t="s">
        <v>4812</v>
      </c>
      <c r="J500" s="1"/>
      <c r="K500" s="1" t="s">
        <v>2693</v>
      </c>
      <c r="L500" s="1" t="s">
        <v>2445</v>
      </c>
      <c r="M500" s="8" t="s">
        <v>4206</v>
      </c>
    </row>
    <row r="501" spans="2:13">
      <c r="B501" s="8" t="str">
        <f>VLOOKUP(M501,加盟校情報!$F$3:$K$2001,6,FALSE)</f>
        <v>490069</v>
      </c>
      <c r="C501" s="8">
        <v>499</v>
      </c>
      <c r="D501" s="8" t="s">
        <v>1893</v>
      </c>
      <c r="E501" s="1" t="s">
        <v>1894</v>
      </c>
      <c r="F501" s="1" t="s">
        <v>2323</v>
      </c>
      <c r="G501" s="1"/>
      <c r="H501" s="49">
        <v>2</v>
      </c>
      <c r="I501" s="1" t="s">
        <v>4813</v>
      </c>
      <c r="J501" s="1"/>
      <c r="K501" s="1" t="s">
        <v>3758</v>
      </c>
      <c r="L501" s="1" t="s">
        <v>2768</v>
      </c>
      <c r="M501" s="8" t="s">
        <v>4206</v>
      </c>
    </row>
    <row r="502" spans="2:13">
      <c r="B502" s="8" t="str">
        <f>VLOOKUP(M502,加盟校情報!$F$3:$K$2001,6,FALSE)</f>
        <v>490069</v>
      </c>
      <c r="C502" s="8">
        <v>500</v>
      </c>
      <c r="D502" s="8" t="s">
        <v>636</v>
      </c>
      <c r="E502" s="1" t="s">
        <v>637</v>
      </c>
      <c r="F502" s="1" t="s">
        <v>638</v>
      </c>
      <c r="G502" s="1"/>
      <c r="H502" s="49">
        <v>4</v>
      </c>
      <c r="I502" s="1" t="s">
        <v>4814</v>
      </c>
      <c r="J502" s="1"/>
      <c r="K502" s="1" t="s">
        <v>2670</v>
      </c>
      <c r="L502" s="1" t="s">
        <v>2671</v>
      </c>
      <c r="M502" s="8" t="s">
        <v>4206</v>
      </c>
    </row>
    <row r="503" spans="2:13">
      <c r="B503" s="8" t="str">
        <f>VLOOKUP(M503,加盟校情報!$F$3:$K$2001,6,FALSE)</f>
        <v>490069</v>
      </c>
      <c r="C503" s="8">
        <v>501</v>
      </c>
      <c r="D503" s="8" t="s">
        <v>1897</v>
      </c>
      <c r="E503" s="1" t="s">
        <v>1898</v>
      </c>
      <c r="F503" s="1" t="s">
        <v>2325</v>
      </c>
      <c r="G503" s="1"/>
      <c r="H503" s="49">
        <v>2</v>
      </c>
      <c r="I503" s="1" t="s">
        <v>4815</v>
      </c>
      <c r="J503" s="1"/>
      <c r="K503" s="1" t="s">
        <v>3759</v>
      </c>
      <c r="L503" s="1" t="s">
        <v>2781</v>
      </c>
      <c r="M503" s="8" t="s">
        <v>4206</v>
      </c>
    </row>
    <row r="504" spans="2:13">
      <c r="B504" s="8" t="str">
        <f>VLOOKUP(M504,加盟校情報!$F$3:$K$2001,6,FALSE)</f>
        <v>490069</v>
      </c>
      <c r="C504" s="8">
        <v>502</v>
      </c>
      <c r="D504" s="8" t="s">
        <v>1895</v>
      </c>
      <c r="E504" s="1" t="s">
        <v>1896</v>
      </c>
      <c r="F504" s="1" t="s">
        <v>2324</v>
      </c>
      <c r="G504" s="1"/>
      <c r="H504" s="49">
        <v>2</v>
      </c>
      <c r="I504" s="1" t="s">
        <v>4816</v>
      </c>
      <c r="J504" s="1"/>
      <c r="K504" s="1" t="s">
        <v>3585</v>
      </c>
      <c r="L504" s="1" t="s">
        <v>703</v>
      </c>
      <c r="M504" s="8" t="s">
        <v>4206</v>
      </c>
    </row>
    <row r="505" spans="2:13">
      <c r="B505" s="8" t="str">
        <f>VLOOKUP(M505,加盟校情報!$F$3:$K$2001,6,FALSE)</f>
        <v>490069</v>
      </c>
      <c r="C505" s="8">
        <v>503</v>
      </c>
      <c r="D505" s="8" t="s">
        <v>2912</v>
      </c>
      <c r="E505" s="1" t="s">
        <v>3188</v>
      </c>
      <c r="F505" s="1" t="s">
        <v>2355</v>
      </c>
      <c r="G505" s="1"/>
      <c r="H505" s="49">
        <v>2</v>
      </c>
      <c r="I505" s="1" t="s">
        <v>4817</v>
      </c>
      <c r="J505" s="1"/>
      <c r="K505" s="1" t="s">
        <v>3760</v>
      </c>
      <c r="L505" s="1" t="s">
        <v>2552</v>
      </c>
      <c r="M505" s="8" t="s">
        <v>4206</v>
      </c>
    </row>
    <row r="506" spans="2:13">
      <c r="B506" s="8" t="str">
        <f>VLOOKUP(M506,加盟校情報!$F$3:$K$2001,6,FALSE)</f>
        <v>490069</v>
      </c>
      <c r="C506" s="8">
        <v>504</v>
      </c>
      <c r="D506" s="8" t="s">
        <v>654</v>
      </c>
      <c r="E506" s="1" t="s">
        <v>655</v>
      </c>
      <c r="F506" s="1" t="s">
        <v>656</v>
      </c>
      <c r="G506" s="1"/>
      <c r="H506" s="49" t="s">
        <v>3538</v>
      </c>
      <c r="I506" s="1" t="s">
        <v>4818</v>
      </c>
      <c r="J506" s="1"/>
      <c r="K506" s="1" t="s">
        <v>2690</v>
      </c>
      <c r="L506" s="1" t="s">
        <v>2691</v>
      </c>
      <c r="M506" s="8" t="s">
        <v>4206</v>
      </c>
    </row>
    <row r="507" spans="2:13">
      <c r="B507" s="8" t="str">
        <f>VLOOKUP(M507,加盟校情報!$F$3:$K$2001,6,FALSE)</f>
        <v>490069</v>
      </c>
      <c r="C507" s="8">
        <v>505</v>
      </c>
      <c r="D507" s="8" t="s">
        <v>2913</v>
      </c>
      <c r="E507" s="1" t="s">
        <v>3189</v>
      </c>
      <c r="F507" s="1" t="s">
        <v>2349</v>
      </c>
      <c r="G507" s="1"/>
      <c r="H507" s="49">
        <v>2</v>
      </c>
      <c r="I507" s="1" t="s">
        <v>4819</v>
      </c>
      <c r="J507" s="1"/>
      <c r="K507" s="1" t="s">
        <v>2780</v>
      </c>
      <c r="L507" s="1" t="s">
        <v>697</v>
      </c>
      <c r="M507" s="8" t="s">
        <v>4206</v>
      </c>
    </row>
    <row r="508" spans="2:13">
      <c r="B508" s="8" t="str">
        <f>VLOOKUP(M508,加盟校情報!$F$3:$K$2001,6,FALSE)</f>
        <v>490069</v>
      </c>
      <c r="C508" s="8">
        <v>506</v>
      </c>
      <c r="D508" s="8" t="s">
        <v>2914</v>
      </c>
      <c r="E508" s="1" t="s">
        <v>3190</v>
      </c>
      <c r="F508" s="1" t="s">
        <v>2375</v>
      </c>
      <c r="G508" s="1"/>
      <c r="H508" s="49">
        <v>2</v>
      </c>
      <c r="I508" s="1" t="s">
        <v>4820</v>
      </c>
      <c r="J508" s="1"/>
      <c r="K508" s="1" t="s">
        <v>3704</v>
      </c>
      <c r="L508" s="1" t="s">
        <v>2643</v>
      </c>
      <c r="M508" s="8" t="s">
        <v>4206</v>
      </c>
    </row>
    <row r="509" spans="2:13">
      <c r="B509" s="8" t="str">
        <f>VLOOKUP(M509,加盟校情報!$F$3:$K$2001,6,FALSE)</f>
        <v>490069</v>
      </c>
      <c r="C509" s="8">
        <v>507</v>
      </c>
      <c r="D509" s="8" t="s">
        <v>2190</v>
      </c>
      <c r="E509" s="1" t="s">
        <v>2191</v>
      </c>
      <c r="F509" s="1" t="s">
        <v>2429</v>
      </c>
      <c r="G509" s="1"/>
      <c r="H509" s="49">
        <v>2</v>
      </c>
      <c r="I509" s="1" t="s">
        <v>4821</v>
      </c>
      <c r="J509" s="1"/>
      <c r="K509" s="1" t="s">
        <v>3556</v>
      </c>
      <c r="L509" s="1" t="s">
        <v>4083</v>
      </c>
      <c r="M509" s="8" t="s">
        <v>4206</v>
      </c>
    </row>
    <row r="510" spans="2:13">
      <c r="B510" s="8" t="str">
        <f>VLOOKUP(M510,加盟校情報!$F$3:$K$2001,6,FALSE)</f>
        <v>490069</v>
      </c>
      <c r="C510" s="8">
        <v>508</v>
      </c>
      <c r="D510" s="8" t="s">
        <v>2915</v>
      </c>
      <c r="E510" s="1" t="s">
        <v>3191</v>
      </c>
      <c r="F510" s="1" t="s">
        <v>2440</v>
      </c>
      <c r="G510" s="1"/>
      <c r="H510" s="49">
        <v>2</v>
      </c>
      <c r="I510" s="1" t="s">
        <v>4822</v>
      </c>
      <c r="J510" s="1"/>
      <c r="K510" s="1" t="s">
        <v>3761</v>
      </c>
      <c r="L510" s="1" t="s">
        <v>4084</v>
      </c>
      <c r="M510" s="8" t="s">
        <v>4206</v>
      </c>
    </row>
    <row r="511" spans="2:13">
      <c r="B511" s="8" t="str">
        <f>VLOOKUP(M511,加盟校情報!$F$3:$K$2001,6,FALSE)</f>
        <v>490069</v>
      </c>
      <c r="C511" s="8">
        <v>509</v>
      </c>
      <c r="D511" s="8" t="s">
        <v>651</v>
      </c>
      <c r="E511" s="1" t="s">
        <v>652</v>
      </c>
      <c r="F511" s="1" t="s">
        <v>653</v>
      </c>
      <c r="G511" s="1"/>
      <c r="H511" s="49">
        <v>4</v>
      </c>
      <c r="I511" s="1" t="s">
        <v>4823</v>
      </c>
      <c r="J511" s="1"/>
      <c r="K511" s="1" t="s">
        <v>2685</v>
      </c>
      <c r="L511" s="1" t="s">
        <v>1098</v>
      </c>
      <c r="M511" s="8" t="s">
        <v>4206</v>
      </c>
    </row>
    <row r="512" spans="2:13">
      <c r="B512" s="8" t="str">
        <f>VLOOKUP(M512,加盟校情報!$F$3:$K$2001,6,FALSE)</f>
        <v>490069</v>
      </c>
      <c r="C512" s="8">
        <v>510</v>
      </c>
      <c r="D512" s="8" t="s">
        <v>2916</v>
      </c>
      <c r="E512" s="1" t="s">
        <v>3192</v>
      </c>
      <c r="F512" s="1" t="s">
        <v>3435</v>
      </c>
      <c r="G512" s="1"/>
      <c r="H512" s="49">
        <v>2</v>
      </c>
      <c r="I512" s="1" t="s">
        <v>4824</v>
      </c>
      <c r="J512" s="1"/>
      <c r="K512" s="1" t="s">
        <v>3762</v>
      </c>
      <c r="L512" s="1" t="s">
        <v>3966</v>
      </c>
      <c r="M512" s="8" t="s">
        <v>4206</v>
      </c>
    </row>
    <row r="513" spans="2:13">
      <c r="B513" s="8" t="str">
        <f>VLOOKUP(M513,加盟校情報!$F$3:$K$2001,6,FALSE)</f>
        <v>490069</v>
      </c>
      <c r="C513" s="8">
        <v>511</v>
      </c>
      <c r="D513" s="8" t="s">
        <v>1889</v>
      </c>
      <c r="E513" s="1" t="s">
        <v>1890</v>
      </c>
      <c r="F513" s="1" t="s">
        <v>2321</v>
      </c>
      <c r="G513" s="1"/>
      <c r="H513" s="49">
        <v>2</v>
      </c>
      <c r="I513" s="1" t="s">
        <v>4825</v>
      </c>
      <c r="J513" s="1"/>
      <c r="K513" s="1" t="s">
        <v>3763</v>
      </c>
      <c r="L513" s="1" t="s">
        <v>2445</v>
      </c>
      <c r="M513" s="8" t="s">
        <v>4206</v>
      </c>
    </row>
    <row r="514" spans="2:13">
      <c r="B514" s="8" t="str">
        <f>VLOOKUP(M514,加盟校情報!$F$3:$K$2001,6,FALSE)</f>
        <v>490069</v>
      </c>
      <c r="C514" s="8">
        <v>512</v>
      </c>
      <c r="D514" s="8" t="s">
        <v>891</v>
      </c>
      <c r="E514" s="1" t="s">
        <v>892</v>
      </c>
      <c r="F514" s="1" t="s">
        <v>893</v>
      </c>
      <c r="G514" s="1"/>
      <c r="H514" s="49">
        <v>4</v>
      </c>
      <c r="I514" s="1" t="s">
        <v>4826</v>
      </c>
      <c r="J514" s="1"/>
      <c r="K514" s="1" t="s">
        <v>701</v>
      </c>
      <c r="L514" s="1" t="s">
        <v>2451</v>
      </c>
      <c r="M514" s="8" t="s">
        <v>4206</v>
      </c>
    </row>
    <row r="515" spans="2:13">
      <c r="B515" s="8" t="str">
        <f>VLOOKUP(M515,加盟校情報!$F$3:$K$2001,6,FALSE)</f>
        <v>490069</v>
      </c>
      <c r="C515" s="8">
        <v>513</v>
      </c>
      <c r="D515" s="8" t="s">
        <v>874</v>
      </c>
      <c r="E515" s="1" t="s">
        <v>875</v>
      </c>
      <c r="F515" s="1" t="s">
        <v>876</v>
      </c>
      <c r="G515" s="1"/>
      <c r="H515" s="49">
        <v>4</v>
      </c>
      <c r="I515" s="1" t="s">
        <v>4827</v>
      </c>
      <c r="J515" s="1"/>
      <c r="K515" s="1" t="s">
        <v>2703</v>
      </c>
      <c r="L515" s="1" t="s">
        <v>1106</v>
      </c>
      <c r="M515" s="8" t="s">
        <v>4206</v>
      </c>
    </row>
    <row r="516" spans="2:13">
      <c r="B516" s="8" t="str">
        <f>VLOOKUP(M516,加盟校情報!$F$3:$K$2001,6,FALSE)</f>
        <v>490069</v>
      </c>
      <c r="C516" s="8">
        <v>514</v>
      </c>
      <c r="D516" s="8" t="s">
        <v>883</v>
      </c>
      <c r="E516" s="1" t="s">
        <v>884</v>
      </c>
      <c r="F516" s="1" t="s">
        <v>140</v>
      </c>
      <c r="G516" s="1"/>
      <c r="H516" s="49">
        <v>4</v>
      </c>
      <c r="I516" s="1" t="s">
        <v>4828</v>
      </c>
      <c r="J516" s="1"/>
      <c r="K516" s="1" t="s">
        <v>3764</v>
      </c>
      <c r="L516" s="1" t="s">
        <v>2649</v>
      </c>
      <c r="M516" s="8" t="s">
        <v>4206</v>
      </c>
    </row>
    <row r="517" spans="2:13">
      <c r="B517" s="8" t="str">
        <f>VLOOKUP(M517,加盟校情報!$F$3:$K$2001,6,FALSE)</f>
        <v>490069</v>
      </c>
      <c r="C517" s="8">
        <v>515</v>
      </c>
      <c r="D517" s="8" t="s">
        <v>666</v>
      </c>
      <c r="E517" s="1" t="s">
        <v>667</v>
      </c>
      <c r="F517" s="1" t="s">
        <v>668</v>
      </c>
      <c r="G517" s="1"/>
      <c r="H517" s="49">
        <v>4</v>
      </c>
      <c r="I517" s="1" t="s">
        <v>4829</v>
      </c>
      <c r="J517" s="1"/>
      <c r="K517" s="1" t="s">
        <v>2698</v>
      </c>
      <c r="L517" s="1" t="s">
        <v>1117</v>
      </c>
      <c r="M517" s="8" t="s">
        <v>4206</v>
      </c>
    </row>
    <row r="518" spans="2:13">
      <c r="B518" s="8" t="str">
        <f>VLOOKUP(M518,加盟校情報!$F$3:$K$2001,6,FALSE)</f>
        <v>490069</v>
      </c>
      <c r="C518" s="8">
        <v>516</v>
      </c>
      <c r="D518" s="8" t="s">
        <v>4313</v>
      </c>
      <c r="E518" s="1" t="s">
        <v>1799</v>
      </c>
      <c r="F518" s="1" t="s">
        <v>2289</v>
      </c>
      <c r="G518" s="1"/>
      <c r="H518" s="49">
        <v>3</v>
      </c>
      <c r="I518" s="1" t="s">
        <v>4830</v>
      </c>
      <c r="J518" s="1"/>
      <c r="K518" s="1" t="s">
        <v>694</v>
      </c>
      <c r="L518" s="1" t="s">
        <v>2692</v>
      </c>
      <c r="M518" s="8" t="s">
        <v>4206</v>
      </c>
    </row>
    <row r="519" spans="2:13">
      <c r="B519" s="8" t="str">
        <f>VLOOKUP(M519,加盟校情報!$F$3:$K$2001,6,FALSE)</f>
        <v>490069</v>
      </c>
      <c r="C519" s="8">
        <v>517</v>
      </c>
      <c r="D519" s="8" t="s">
        <v>1802</v>
      </c>
      <c r="E519" s="1" t="s">
        <v>1803</v>
      </c>
      <c r="F519" s="1" t="s">
        <v>249</v>
      </c>
      <c r="G519" s="1"/>
      <c r="H519" s="49">
        <v>3</v>
      </c>
      <c r="I519" s="1" t="s">
        <v>4831</v>
      </c>
      <c r="J519" s="1"/>
      <c r="K519" s="1" t="s">
        <v>2474</v>
      </c>
      <c r="L519" s="1" t="s">
        <v>2697</v>
      </c>
      <c r="M519" s="8" t="s">
        <v>4206</v>
      </c>
    </row>
    <row r="520" spans="2:13">
      <c r="B520" s="8" t="str">
        <f>VLOOKUP(M520,加盟校情報!$F$3:$K$2001,6,FALSE)</f>
        <v>490069</v>
      </c>
      <c r="C520" s="8">
        <v>518</v>
      </c>
      <c r="D520" s="8" t="s">
        <v>1573</v>
      </c>
      <c r="E520" s="1" t="s">
        <v>1574</v>
      </c>
      <c r="F520" s="1" t="s">
        <v>1575</v>
      </c>
      <c r="G520" s="1"/>
      <c r="H520" s="49">
        <v>3</v>
      </c>
      <c r="I520" s="1" t="s">
        <v>4832</v>
      </c>
      <c r="J520" s="1"/>
      <c r="K520" s="1" t="s">
        <v>3765</v>
      </c>
      <c r="L520" s="1" t="s">
        <v>1578</v>
      </c>
      <c r="M520" s="8" t="s">
        <v>4206</v>
      </c>
    </row>
    <row r="521" spans="2:13">
      <c r="B521" s="8" t="str">
        <f>VLOOKUP(M521,加盟校情報!$F$3:$K$2001,6,FALSE)</f>
        <v>490069</v>
      </c>
      <c r="C521" s="8">
        <v>519</v>
      </c>
      <c r="D521" s="8" t="s">
        <v>1814</v>
      </c>
      <c r="E521" s="1" t="s">
        <v>1815</v>
      </c>
      <c r="F521" s="1" t="s">
        <v>2292</v>
      </c>
      <c r="G521" s="1"/>
      <c r="H521" s="49">
        <v>3</v>
      </c>
      <c r="I521" s="1" t="s">
        <v>4833</v>
      </c>
      <c r="J521" s="1"/>
      <c r="K521" s="1" t="s">
        <v>2710</v>
      </c>
      <c r="L521" s="1" t="s">
        <v>2711</v>
      </c>
      <c r="M521" s="8" t="s">
        <v>4206</v>
      </c>
    </row>
    <row r="522" spans="2:13">
      <c r="B522" s="8" t="str">
        <f>VLOOKUP(M522,加盟校情報!$F$3:$K$2001,6,FALSE)</f>
        <v>490069</v>
      </c>
      <c r="C522" s="8">
        <v>520</v>
      </c>
      <c r="D522" s="8" t="s">
        <v>877</v>
      </c>
      <c r="E522" s="1" t="s">
        <v>878</v>
      </c>
      <c r="F522" s="1" t="s">
        <v>879</v>
      </c>
      <c r="G522" s="1"/>
      <c r="H522" s="49">
        <v>3</v>
      </c>
      <c r="I522" s="1" t="s">
        <v>4834</v>
      </c>
      <c r="J522" s="1"/>
      <c r="K522" s="1" t="s">
        <v>2447</v>
      </c>
      <c r="L522" s="1" t="s">
        <v>1590</v>
      </c>
      <c r="M522" s="8" t="s">
        <v>4206</v>
      </c>
    </row>
    <row r="523" spans="2:13">
      <c r="B523" s="8" t="str">
        <f>VLOOKUP(M523,加盟校情報!$F$3:$K$2001,6,FALSE)</f>
        <v>490069</v>
      </c>
      <c r="C523" s="8">
        <v>521</v>
      </c>
      <c r="D523" s="8" t="s">
        <v>1891</v>
      </c>
      <c r="E523" s="1" t="s">
        <v>1892</v>
      </c>
      <c r="F523" s="1" t="s">
        <v>2322</v>
      </c>
      <c r="G523" s="1"/>
      <c r="H523" s="49">
        <v>2</v>
      </c>
      <c r="I523" s="1" t="s">
        <v>4835</v>
      </c>
      <c r="J523" s="1"/>
      <c r="K523" s="1" t="s">
        <v>3766</v>
      </c>
      <c r="L523" s="1" t="s">
        <v>686</v>
      </c>
      <c r="M523" s="8" t="s">
        <v>4206</v>
      </c>
    </row>
    <row r="524" spans="2:13">
      <c r="B524" s="8" t="str">
        <f>VLOOKUP(M524,加盟校情報!$F$3:$K$2001,6,FALSE)</f>
        <v>490069</v>
      </c>
      <c r="C524" s="8">
        <v>522</v>
      </c>
      <c r="D524" s="8" t="s">
        <v>2917</v>
      </c>
      <c r="E524" s="1" t="s">
        <v>3193</v>
      </c>
      <c r="F524" s="1" t="s">
        <v>2334</v>
      </c>
      <c r="G524" s="1"/>
      <c r="H524" s="49">
        <v>2</v>
      </c>
      <c r="I524" s="1" t="s">
        <v>4836</v>
      </c>
      <c r="J524" s="1"/>
      <c r="K524" s="1" t="s">
        <v>3682</v>
      </c>
      <c r="L524" s="1" t="s">
        <v>4069</v>
      </c>
      <c r="M524" s="8" t="s">
        <v>4206</v>
      </c>
    </row>
    <row r="525" spans="2:13">
      <c r="B525" s="8" t="str">
        <f>VLOOKUP(M525,加盟校情報!$F$3:$K$2001,6,FALSE)</f>
        <v>490069</v>
      </c>
      <c r="C525" s="8">
        <v>523</v>
      </c>
      <c r="D525" s="8" t="s">
        <v>2194</v>
      </c>
      <c r="E525" s="1" t="s">
        <v>2195</v>
      </c>
      <c r="F525" s="1" t="s">
        <v>2431</v>
      </c>
      <c r="G525" s="1"/>
      <c r="H525" s="49">
        <v>2</v>
      </c>
      <c r="I525" s="1" t="s">
        <v>4837</v>
      </c>
      <c r="J525" s="1"/>
      <c r="K525" s="1" t="s">
        <v>3767</v>
      </c>
      <c r="L525" s="1" t="s">
        <v>2605</v>
      </c>
      <c r="M525" s="8" t="s">
        <v>4206</v>
      </c>
    </row>
    <row r="526" spans="2:13">
      <c r="B526" s="8" t="str">
        <f>VLOOKUP(M526,加盟校情報!$F$3:$K$2001,6,FALSE)</f>
        <v>490069</v>
      </c>
      <c r="C526" s="8">
        <v>524</v>
      </c>
      <c r="D526" s="8" t="s">
        <v>631</v>
      </c>
      <c r="E526" s="1" t="s">
        <v>632</v>
      </c>
      <c r="F526" s="1" t="s">
        <v>633</v>
      </c>
      <c r="G526" s="1"/>
      <c r="H526" s="49">
        <v>4</v>
      </c>
      <c r="I526" s="1" t="s">
        <v>4838</v>
      </c>
      <c r="J526" s="1"/>
      <c r="K526" s="1" t="s">
        <v>2706</v>
      </c>
      <c r="L526" s="1" t="s">
        <v>2623</v>
      </c>
      <c r="M526" s="8" t="s">
        <v>4206</v>
      </c>
    </row>
    <row r="527" spans="2:13">
      <c r="B527" s="8" t="str">
        <f>VLOOKUP(M527,加盟校情報!$F$3:$K$2001,6,FALSE)</f>
        <v>490069</v>
      </c>
      <c r="C527" s="8">
        <v>525</v>
      </c>
      <c r="D527" s="8" t="s">
        <v>1143</v>
      </c>
      <c r="E527" s="1" t="s">
        <v>3194</v>
      </c>
      <c r="F527" s="1" t="s">
        <v>973</v>
      </c>
      <c r="G527" s="1"/>
      <c r="H527" s="49">
        <v>3</v>
      </c>
      <c r="I527" s="1" t="s">
        <v>4839</v>
      </c>
      <c r="J527" s="1"/>
      <c r="K527" s="1" t="s">
        <v>2715</v>
      </c>
      <c r="L527" s="1" t="s">
        <v>2716</v>
      </c>
      <c r="M527" s="8" t="s">
        <v>4206</v>
      </c>
    </row>
    <row r="528" spans="2:13">
      <c r="B528" s="8" t="str">
        <f>VLOOKUP(M528,加盟校情報!$F$3:$K$2001,6,FALSE)</f>
        <v>490069</v>
      </c>
      <c r="C528" s="8">
        <v>526</v>
      </c>
      <c r="D528" s="8" t="s">
        <v>1579</v>
      </c>
      <c r="E528" s="1" t="s">
        <v>3195</v>
      </c>
      <c r="F528" s="1" t="s">
        <v>1580</v>
      </c>
      <c r="G528" s="1"/>
      <c r="H528" s="49">
        <v>3</v>
      </c>
      <c r="I528" s="1" t="s">
        <v>4840</v>
      </c>
      <c r="J528" s="1"/>
      <c r="K528" s="1" t="s">
        <v>2675</v>
      </c>
      <c r="L528" s="1" t="s">
        <v>1585</v>
      </c>
      <c r="M528" s="8" t="s">
        <v>4206</v>
      </c>
    </row>
    <row r="529" spans="2:13">
      <c r="B529" s="8" t="str">
        <f>VLOOKUP(M529,加盟校情報!$F$3:$K$2001,6,FALSE)</f>
        <v>490069</v>
      </c>
      <c r="C529" s="8">
        <v>527</v>
      </c>
      <c r="D529" s="8" t="s">
        <v>1791</v>
      </c>
      <c r="E529" s="1" t="s">
        <v>1792</v>
      </c>
      <c r="F529" s="1" t="s">
        <v>2286</v>
      </c>
      <c r="G529" s="1"/>
      <c r="H529" s="49">
        <v>3</v>
      </c>
      <c r="I529" s="1" t="s">
        <v>4841</v>
      </c>
      <c r="J529" s="1"/>
      <c r="K529" s="1" t="s">
        <v>2672</v>
      </c>
      <c r="L529" s="1" t="s">
        <v>2673</v>
      </c>
      <c r="M529" s="8" t="s">
        <v>4206</v>
      </c>
    </row>
    <row r="530" spans="2:13">
      <c r="B530" s="8" t="str">
        <f>VLOOKUP(M530,加盟校情報!$F$3:$K$2001,6,FALSE)</f>
        <v>490069</v>
      </c>
      <c r="C530" s="8">
        <v>528</v>
      </c>
      <c r="D530" s="8" t="s">
        <v>1797</v>
      </c>
      <c r="E530" s="1" t="s">
        <v>1798</v>
      </c>
      <c r="F530" s="1" t="s">
        <v>584</v>
      </c>
      <c r="G530" s="1"/>
      <c r="H530" s="49">
        <v>3</v>
      </c>
      <c r="I530" s="1" t="s">
        <v>4842</v>
      </c>
      <c r="J530" s="1"/>
      <c r="K530" s="1" t="s">
        <v>2687</v>
      </c>
      <c r="L530" s="1" t="s">
        <v>2458</v>
      </c>
      <c r="M530" s="8" t="s">
        <v>4206</v>
      </c>
    </row>
    <row r="531" spans="2:13">
      <c r="B531" s="8" t="str">
        <f>VLOOKUP(M531,加盟校情報!$F$3:$K$2001,6,FALSE)</f>
        <v>490069</v>
      </c>
      <c r="C531" s="8">
        <v>529</v>
      </c>
      <c r="D531" s="8" t="s">
        <v>1795</v>
      </c>
      <c r="E531" s="1" t="s">
        <v>1796</v>
      </c>
      <c r="F531" s="1" t="s">
        <v>2288</v>
      </c>
      <c r="G531" s="1"/>
      <c r="H531" s="49">
        <v>4</v>
      </c>
      <c r="I531" s="1" t="s">
        <v>4843</v>
      </c>
      <c r="J531" s="1"/>
      <c r="K531" s="1" t="s">
        <v>2684</v>
      </c>
      <c r="L531" s="1" t="s">
        <v>2446</v>
      </c>
      <c r="M531" s="8" t="s">
        <v>4206</v>
      </c>
    </row>
    <row r="532" spans="2:13">
      <c r="B532" s="8" t="str">
        <f>VLOOKUP(M532,加盟校情報!$F$3:$K$2001,6,FALSE)</f>
        <v>490069</v>
      </c>
      <c r="C532" s="8">
        <v>530</v>
      </c>
      <c r="D532" s="8" t="s">
        <v>2918</v>
      </c>
      <c r="E532" s="1" t="s">
        <v>3196</v>
      </c>
      <c r="F532" s="1" t="s">
        <v>1113</v>
      </c>
      <c r="G532" s="1"/>
      <c r="H532" s="49">
        <v>3</v>
      </c>
      <c r="I532" s="1" t="s">
        <v>4844</v>
      </c>
      <c r="J532" s="1"/>
      <c r="K532" s="1" t="s">
        <v>3768</v>
      </c>
      <c r="L532" s="1" t="s">
        <v>4085</v>
      </c>
      <c r="M532" s="8" t="s">
        <v>4206</v>
      </c>
    </row>
    <row r="533" spans="2:13">
      <c r="B533" s="8" t="str">
        <f>VLOOKUP(M533,加盟校情報!$F$3:$K$2001,6,FALSE)</f>
        <v>490069</v>
      </c>
      <c r="C533" s="8">
        <v>531</v>
      </c>
      <c r="D533" s="8" t="s">
        <v>2919</v>
      </c>
      <c r="E533" s="1" t="s">
        <v>3197</v>
      </c>
      <c r="F533" s="1" t="s">
        <v>3436</v>
      </c>
      <c r="G533" s="1"/>
      <c r="H533" s="49">
        <v>2</v>
      </c>
      <c r="I533" s="1" t="s">
        <v>4845</v>
      </c>
      <c r="J533" s="1"/>
      <c r="K533" s="1" t="s">
        <v>3769</v>
      </c>
      <c r="L533" s="1" t="s">
        <v>2535</v>
      </c>
      <c r="M533" s="8" t="s">
        <v>4206</v>
      </c>
    </row>
    <row r="534" spans="2:13">
      <c r="B534" s="8" t="str">
        <f>VLOOKUP(M534,加盟校情報!$F$3:$K$2001,6,FALSE)</f>
        <v>490069</v>
      </c>
      <c r="C534" s="8">
        <v>532</v>
      </c>
      <c r="D534" s="8" t="s">
        <v>2920</v>
      </c>
      <c r="E534" s="1" t="s">
        <v>3198</v>
      </c>
      <c r="F534" s="1" t="s">
        <v>2304</v>
      </c>
      <c r="G534" s="1"/>
      <c r="H534" s="49">
        <v>2</v>
      </c>
      <c r="I534" s="1" t="s">
        <v>4846</v>
      </c>
      <c r="J534" s="1"/>
      <c r="K534" s="1" t="s">
        <v>3770</v>
      </c>
      <c r="L534" s="1" t="s">
        <v>2477</v>
      </c>
      <c r="M534" s="8" t="s">
        <v>4206</v>
      </c>
    </row>
    <row r="535" spans="2:13">
      <c r="B535" s="8" t="str">
        <f>VLOOKUP(M535,加盟校情報!$F$3:$K$2001,6,FALSE)</f>
        <v>490069</v>
      </c>
      <c r="C535" s="8">
        <v>533</v>
      </c>
      <c r="D535" s="8" t="s">
        <v>2921</v>
      </c>
      <c r="E535" s="1" t="s">
        <v>3199</v>
      </c>
      <c r="F535" s="1" t="s">
        <v>2393</v>
      </c>
      <c r="G535" s="1"/>
      <c r="H535" s="49">
        <v>2</v>
      </c>
      <c r="I535" s="1" t="s">
        <v>4847</v>
      </c>
      <c r="J535" s="1"/>
      <c r="K535" s="1" t="s">
        <v>3771</v>
      </c>
      <c r="L535" s="1" t="s">
        <v>2768</v>
      </c>
      <c r="M535" s="8" t="s">
        <v>4206</v>
      </c>
    </row>
    <row r="536" spans="2:13">
      <c r="B536" s="8" t="str">
        <f>VLOOKUP(M536,加盟校情報!$F$3:$K$2001,6,FALSE)</f>
        <v>492318</v>
      </c>
      <c r="C536" s="8">
        <v>534</v>
      </c>
      <c r="D536" s="8" t="s">
        <v>1915</v>
      </c>
      <c r="E536" s="1" t="s">
        <v>1916</v>
      </c>
      <c r="F536" s="1" t="s">
        <v>1058</v>
      </c>
      <c r="G536" s="1"/>
      <c r="H536" s="49">
        <v>3</v>
      </c>
      <c r="I536" s="1" t="s">
        <v>4848</v>
      </c>
      <c r="J536" s="1"/>
      <c r="K536" s="1" t="s">
        <v>3596</v>
      </c>
      <c r="L536" s="1" t="s">
        <v>2747</v>
      </c>
      <c r="M536" s="8" t="s">
        <v>4207</v>
      </c>
    </row>
    <row r="537" spans="2:13">
      <c r="B537" s="8" t="str">
        <f>VLOOKUP(M537,加盟校情報!$F$3:$K$2001,6,FALSE)</f>
        <v>492318</v>
      </c>
      <c r="C537" s="8">
        <v>535</v>
      </c>
      <c r="D537" s="8" t="s">
        <v>1917</v>
      </c>
      <c r="E537" s="1" t="s">
        <v>1918</v>
      </c>
      <c r="F537" s="1" t="s">
        <v>2333</v>
      </c>
      <c r="G537" s="1"/>
      <c r="H537" s="49">
        <v>3</v>
      </c>
      <c r="I537" s="1" t="s">
        <v>4849</v>
      </c>
      <c r="J537" s="1"/>
      <c r="K537" s="1" t="s">
        <v>1664</v>
      </c>
      <c r="L537" s="1" t="s">
        <v>4086</v>
      </c>
      <c r="M537" s="8" t="s">
        <v>4207</v>
      </c>
    </row>
    <row r="538" spans="2:13">
      <c r="B538" s="8" t="str">
        <f>VLOOKUP(M538,加盟校情報!$F$3:$K$2001,6,FALSE)</f>
        <v>492318</v>
      </c>
      <c r="C538" s="8">
        <v>536</v>
      </c>
      <c r="D538" s="8" t="s">
        <v>1923</v>
      </c>
      <c r="E538" s="1" t="s">
        <v>1924</v>
      </c>
      <c r="F538" s="1" t="s">
        <v>2335</v>
      </c>
      <c r="G538" s="1"/>
      <c r="H538" s="49">
        <v>2</v>
      </c>
      <c r="I538" s="1" t="s">
        <v>4850</v>
      </c>
      <c r="J538" s="1"/>
      <c r="K538" s="1" t="s">
        <v>3772</v>
      </c>
      <c r="L538" s="1" t="s">
        <v>2774</v>
      </c>
      <c r="M538" s="8" t="s">
        <v>4207</v>
      </c>
    </row>
    <row r="539" spans="2:13">
      <c r="B539" s="8" t="str">
        <f>VLOOKUP(M539,加盟校情報!$F$3:$K$2001,6,FALSE)</f>
        <v>492318</v>
      </c>
      <c r="C539" s="8">
        <v>537</v>
      </c>
      <c r="D539" s="8" t="s">
        <v>1913</v>
      </c>
      <c r="E539" s="1" t="s">
        <v>1914</v>
      </c>
      <c r="F539" s="1" t="s">
        <v>2332</v>
      </c>
      <c r="G539" s="1"/>
      <c r="H539" s="49">
        <v>2</v>
      </c>
      <c r="I539" s="1" t="s">
        <v>4851</v>
      </c>
      <c r="J539" s="1"/>
      <c r="K539" s="1" t="s">
        <v>3773</v>
      </c>
      <c r="L539" s="1" t="s">
        <v>674</v>
      </c>
      <c r="M539" s="8" t="s">
        <v>4207</v>
      </c>
    </row>
    <row r="540" spans="2:13">
      <c r="B540" s="8" t="str">
        <f>VLOOKUP(M540,加盟校情報!$F$3:$K$2001,6,FALSE)</f>
        <v>492318</v>
      </c>
      <c r="C540" s="8">
        <v>538</v>
      </c>
      <c r="D540" s="8" t="s">
        <v>1911</v>
      </c>
      <c r="E540" s="1" t="s">
        <v>1912</v>
      </c>
      <c r="F540" s="1" t="s">
        <v>879</v>
      </c>
      <c r="G540" s="1"/>
      <c r="H540" s="49">
        <v>3</v>
      </c>
      <c r="I540" s="1" t="s">
        <v>4852</v>
      </c>
      <c r="J540" s="1"/>
      <c r="K540" s="1" t="s">
        <v>2748</v>
      </c>
      <c r="L540" s="1" t="s">
        <v>4087</v>
      </c>
      <c r="M540" s="8" t="s">
        <v>4207</v>
      </c>
    </row>
    <row r="541" spans="2:13">
      <c r="B541" s="8" t="str">
        <f>VLOOKUP(M541,加盟校情報!$F$3:$K$2001,6,FALSE)</f>
        <v>492318</v>
      </c>
      <c r="C541" s="8">
        <v>539</v>
      </c>
      <c r="D541" s="8" t="s">
        <v>1909</v>
      </c>
      <c r="E541" s="1" t="s">
        <v>1910</v>
      </c>
      <c r="F541" s="1" t="s">
        <v>2331</v>
      </c>
      <c r="G541" s="1"/>
      <c r="H541" s="49">
        <v>3</v>
      </c>
      <c r="I541" s="1" t="s">
        <v>4853</v>
      </c>
      <c r="J541" s="1"/>
      <c r="K541" s="1" t="s">
        <v>3774</v>
      </c>
      <c r="L541" s="1" t="s">
        <v>4088</v>
      </c>
      <c r="M541" s="8" t="s">
        <v>4207</v>
      </c>
    </row>
    <row r="542" spans="2:13">
      <c r="B542" s="8" t="str">
        <f>VLOOKUP(M542,加盟校情報!$F$3:$K$2001,6,FALSE)</f>
        <v>492318</v>
      </c>
      <c r="C542" s="8">
        <v>540</v>
      </c>
      <c r="D542" s="8" t="s">
        <v>1921</v>
      </c>
      <c r="E542" s="1" t="s">
        <v>1922</v>
      </c>
      <c r="F542" s="1" t="s">
        <v>2334</v>
      </c>
      <c r="G542" s="1"/>
      <c r="H542" s="49">
        <v>2</v>
      </c>
      <c r="I542" s="1" t="s">
        <v>4854</v>
      </c>
      <c r="J542" s="1"/>
      <c r="K542" s="1" t="s">
        <v>3775</v>
      </c>
      <c r="L542" s="1" t="s">
        <v>2463</v>
      </c>
      <c r="M542" s="8" t="s">
        <v>4207</v>
      </c>
    </row>
    <row r="543" spans="2:13">
      <c r="B543" s="8" t="str">
        <f>VLOOKUP(M543,加盟校情報!$F$3:$K$2001,6,FALSE)</f>
        <v>492318</v>
      </c>
      <c r="C543" s="8">
        <v>541</v>
      </c>
      <c r="D543" s="8" t="s">
        <v>1919</v>
      </c>
      <c r="E543" s="1" t="s">
        <v>1920</v>
      </c>
      <c r="F543" s="1" t="s">
        <v>2329</v>
      </c>
      <c r="G543" s="1"/>
      <c r="H543" s="49">
        <v>2</v>
      </c>
      <c r="I543" s="1" t="s">
        <v>4855</v>
      </c>
      <c r="J543" s="1"/>
      <c r="K543" s="1" t="s">
        <v>3621</v>
      </c>
      <c r="L543" s="1" t="s">
        <v>4089</v>
      </c>
      <c r="M543" s="8" t="s">
        <v>4207</v>
      </c>
    </row>
    <row r="544" spans="2:13">
      <c r="B544" s="8" t="str">
        <f>VLOOKUP(M544,加盟校情報!$F$3:$K$2001,6,FALSE)</f>
        <v>492318</v>
      </c>
      <c r="C544" s="8">
        <v>542</v>
      </c>
      <c r="D544" s="8" t="s">
        <v>2922</v>
      </c>
      <c r="E544" s="1" t="s">
        <v>3200</v>
      </c>
      <c r="F544" s="1" t="s">
        <v>3437</v>
      </c>
      <c r="G544" s="1"/>
      <c r="H544" s="49">
        <v>2</v>
      </c>
      <c r="I544" s="1" t="s">
        <v>4856</v>
      </c>
      <c r="J544" s="1"/>
      <c r="K544" s="1" t="s">
        <v>3776</v>
      </c>
      <c r="L544" s="1" t="s">
        <v>4090</v>
      </c>
      <c r="M544" s="8" t="s">
        <v>4207</v>
      </c>
    </row>
    <row r="545" spans="2:13">
      <c r="B545" s="8" t="str">
        <f>VLOOKUP(M545,加盟校情報!$F$3:$K$2001,6,FALSE)</f>
        <v>492318</v>
      </c>
      <c r="C545" s="8">
        <v>543</v>
      </c>
      <c r="D545" s="8" t="s">
        <v>2923</v>
      </c>
      <c r="E545" s="1" t="s">
        <v>3201</v>
      </c>
      <c r="F545" s="1" t="s">
        <v>3438</v>
      </c>
      <c r="G545" s="1"/>
      <c r="H545" s="49">
        <v>1</v>
      </c>
      <c r="I545" s="1" t="s">
        <v>4857</v>
      </c>
      <c r="J545" s="1"/>
      <c r="K545" s="1" t="s">
        <v>3777</v>
      </c>
      <c r="L545" s="1" t="s">
        <v>1120</v>
      </c>
      <c r="M545" s="8" t="s">
        <v>4207</v>
      </c>
    </row>
    <row r="546" spans="2:13">
      <c r="B546" s="8" t="str">
        <f>VLOOKUP(M546,加盟校情報!$F$3:$K$2001,6,FALSE)</f>
        <v>492318</v>
      </c>
      <c r="C546" s="8">
        <v>544</v>
      </c>
      <c r="D546" s="8" t="s">
        <v>2924</v>
      </c>
      <c r="E546" s="1" t="s">
        <v>3202</v>
      </c>
      <c r="F546" s="1" t="s">
        <v>3439</v>
      </c>
      <c r="G546" s="1"/>
      <c r="H546" s="49">
        <v>1</v>
      </c>
      <c r="I546" s="1" t="s">
        <v>4858</v>
      </c>
      <c r="J546" s="1"/>
      <c r="K546" s="1" t="s">
        <v>2504</v>
      </c>
      <c r="L546" s="1" t="s">
        <v>2457</v>
      </c>
      <c r="M546" s="8" t="s">
        <v>4207</v>
      </c>
    </row>
    <row r="547" spans="2:13">
      <c r="B547" s="8" t="str">
        <f>VLOOKUP(M547,加盟校情報!$F$3:$K$2001,6,FALSE)</f>
        <v>492318</v>
      </c>
      <c r="C547" s="8">
        <v>545</v>
      </c>
      <c r="D547" s="8" t="s">
        <v>2925</v>
      </c>
      <c r="E547" s="1" t="s">
        <v>3203</v>
      </c>
      <c r="F547" s="1" t="s">
        <v>3440</v>
      </c>
      <c r="G547" s="1"/>
      <c r="H547" s="49">
        <v>1</v>
      </c>
      <c r="I547" s="1" t="s">
        <v>4859</v>
      </c>
      <c r="J547" s="1"/>
      <c r="K547" s="1" t="s">
        <v>1126</v>
      </c>
      <c r="L547" s="1" t="s">
        <v>4078</v>
      </c>
      <c r="M547" s="8" t="s">
        <v>4207</v>
      </c>
    </row>
    <row r="548" spans="2:13">
      <c r="B548" s="8" t="str">
        <f>VLOOKUP(M548,加盟校情報!$F$3:$K$2001,6,FALSE)</f>
        <v>492318</v>
      </c>
      <c r="C548" s="8">
        <v>546</v>
      </c>
      <c r="D548" s="8" t="s">
        <v>2926</v>
      </c>
      <c r="E548" s="1" t="s">
        <v>3204</v>
      </c>
      <c r="F548" s="1" t="s">
        <v>3441</v>
      </c>
      <c r="G548" s="1"/>
      <c r="H548" s="49">
        <v>1</v>
      </c>
      <c r="I548" s="1" t="s">
        <v>4860</v>
      </c>
      <c r="J548" s="1"/>
      <c r="K548" s="1" t="s">
        <v>3778</v>
      </c>
      <c r="L548" s="1" t="s">
        <v>4091</v>
      </c>
      <c r="M548" s="8" t="s">
        <v>4207</v>
      </c>
    </row>
    <row r="549" spans="2:13">
      <c r="B549" s="8" t="str">
        <f>VLOOKUP(M549,加盟校情報!$F$3:$K$2001,6,FALSE)</f>
        <v>492295</v>
      </c>
      <c r="C549" s="8">
        <v>547</v>
      </c>
      <c r="D549" s="8" t="s">
        <v>1830</v>
      </c>
      <c r="E549" s="1" t="s">
        <v>1831</v>
      </c>
      <c r="F549" s="1" t="s">
        <v>2279</v>
      </c>
      <c r="G549" s="1"/>
      <c r="H549" s="49">
        <v>3</v>
      </c>
      <c r="I549" s="1" t="s">
        <v>4861</v>
      </c>
      <c r="J549" s="1"/>
      <c r="K549" s="1" t="s">
        <v>2739</v>
      </c>
      <c r="L549" s="1" t="s">
        <v>2726</v>
      </c>
      <c r="M549" s="8" t="s">
        <v>4208</v>
      </c>
    </row>
    <row r="550" spans="2:13">
      <c r="B550" s="8" t="str">
        <f>VLOOKUP(M550,加盟校情報!$F$3:$K$2001,6,FALSE)</f>
        <v>492295</v>
      </c>
      <c r="C550" s="8">
        <v>548</v>
      </c>
      <c r="D550" s="8" t="s">
        <v>1834</v>
      </c>
      <c r="E550" s="1" t="s">
        <v>1835</v>
      </c>
      <c r="F550" s="1" t="s">
        <v>1002</v>
      </c>
      <c r="G550" s="1"/>
      <c r="H550" s="49">
        <v>3</v>
      </c>
      <c r="I550" s="1" t="s">
        <v>4862</v>
      </c>
      <c r="J550" s="1"/>
      <c r="K550" s="1" t="s">
        <v>2742</v>
      </c>
      <c r="L550" s="1" t="s">
        <v>2743</v>
      </c>
      <c r="M550" s="8" t="s">
        <v>4208</v>
      </c>
    </row>
    <row r="551" spans="2:13">
      <c r="B551" s="8" t="str">
        <f>VLOOKUP(M551,加盟校情報!$F$3:$K$2001,6,FALSE)</f>
        <v>492295</v>
      </c>
      <c r="C551" s="8">
        <v>549</v>
      </c>
      <c r="D551" s="8" t="s">
        <v>958</v>
      </c>
      <c r="E551" s="1" t="s">
        <v>959</v>
      </c>
      <c r="F551" s="1" t="s">
        <v>960</v>
      </c>
      <c r="G551" s="1"/>
      <c r="H551" s="49">
        <v>3</v>
      </c>
      <c r="I551" s="1" t="s">
        <v>4863</v>
      </c>
      <c r="J551" s="1"/>
      <c r="K551" s="1" t="s">
        <v>695</v>
      </c>
      <c r="L551" s="1" t="s">
        <v>2741</v>
      </c>
      <c r="M551" s="8" t="s">
        <v>4208</v>
      </c>
    </row>
    <row r="552" spans="2:13">
      <c r="B552" s="8" t="str">
        <f>VLOOKUP(M552,加盟校情報!$F$3:$K$2001,6,FALSE)</f>
        <v>492295</v>
      </c>
      <c r="C552" s="8">
        <v>550</v>
      </c>
      <c r="D552" s="8" t="s">
        <v>955</v>
      </c>
      <c r="E552" s="1" t="s">
        <v>956</v>
      </c>
      <c r="F552" s="1" t="s">
        <v>957</v>
      </c>
      <c r="G552" s="1"/>
      <c r="H552" s="49">
        <v>3</v>
      </c>
      <c r="I552" s="1" t="s">
        <v>4864</v>
      </c>
      <c r="J552" s="1"/>
      <c r="K552" s="1" t="s">
        <v>1114</v>
      </c>
      <c r="L552" s="1" t="s">
        <v>2605</v>
      </c>
      <c r="M552" s="8" t="s">
        <v>4208</v>
      </c>
    </row>
    <row r="553" spans="2:13">
      <c r="B553" s="8" t="str">
        <f>VLOOKUP(M553,加盟校情報!$F$3:$K$2001,6,FALSE)</f>
        <v>492295</v>
      </c>
      <c r="C553" s="8">
        <v>551</v>
      </c>
      <c r="D553" s="8" t="s">
        <v>961</v>
      </c>
      <c r="E553" s="1" t="s">
        <v>962</v>
      </c>
      <c r="F553" s="1" t="s">
        <v>963</v>
      </c>
      <c r="G553" s="1"/>
      <c r="H553" s="49">
        <v>3</v>
      </c>
      <c r="I553" s="1" t="s">
        <v>4865</v>
      </c>
      <c r="J553" s="1"/>
      <c r="K553" s="1" t="s">
        <v>2738</v>
      </c>
      <c r="L553" s="1" t="s">
        <v>2721</v>
      </c>
      <c r="M553" s="8" t="s">
        <v>4208</v>
      </c>
    </row>
    <row r="554" spans="2:13">
      <c r="B554" s="8" t="str">
        <f>VLOOKUP(M554,加盟校情報!$F$3:$K$2001,6,FALSE)</f>
        <v>492295</v>
      </c>
      <c r="C554" s="8">
        <v>552</v>
      </c>
      <c r="D554" s="8" t="s">
        <v>2927</v>
      </c>
      <c r="E554" s="1" t="s">
        <v>1836</v>
      </c>
      <c r="F554" s="1" t="s">
        <v>2299</v>
      </c>
      <c r="G554" s="1"/>
      <c r="H554" s="49">
        <v>3</v>
      </c>
      <c r="I554" s="1" t="s">
        <v>4866</v>
      </c>
      <c r="J554" s="1"/>
      <c r="K554" s="1" t="s">
        <v>2744</v>
      </c>
      <c r="L554" s="1" t="s">
        <v>680</v>
      </c>
      <c r="M554" s="8" t="s">
        <v>4208</v>
      </c>
    </row>
    <row r="555" spans="2:13">
      <c r="B555" s="8" t="str">
        <f>VLOOKUP(M555,加盟校情報!$F$3:$K$2001,6,FALSE)</f>
        <v>492295</v>
      </c>
      <c r="C555" s="8">
        <v>553</v>
      </c>
      <c r="D555" s="8" t="s">
        <v>2184</v>
      </c>
      <c r="E555" s="1" t="s">
        <v>2185</v>
      </c>
      <c r="F555" s="1" t="s">
        <v>2427</v>
      </c>
      <c r="G555" s="1"/>
      <c r="H555" s="49">
        <v>2</v>
      </c>
      <c r="I555" s="1" t="s">
        <v>4867</v>
      </c>
      <c r="J555" s="1"/>
      <c r="K555" s="1" t="s">
        <v>3779</v>
      </c>
      <c r="L555" s="1" t="s">
        <v>696</v>
      </c>
      <c r="M555" s="8" t="s">
        <v>4208</v>
      </c>
    </row>
    <row r="556" spans="2:13">
      <c r="B556" s="8" t="str">
        <f>VLOOKUP(M556,加盟校情報!$F$3:$K$2001,6,FALSE)</f>
        <v>492295</v>
      </c>
      <c r="C556" s="8">
        <v>554</v>
      </c>
      <c r="D556" s="8" t="s">
        <v>1837</v>
      </c>
      <c r="E556" s="1" t="s">
        <v>1838</v>
      </c>
      <c r="F556" s="1" t="s">
        <v>2258</v>
      </c>
      <c r="G556" s="1"/>
      <c r="H556" s="49">
        <v>2</v>
      </c>
      <c r="I556" s="1" t="s">
        <v>4868</v>
      </c>
      <c r="J556" s="1"/>
      <c r="K556" s="1" t="s">
        <v>2745</v>
      </c>
      <c r="L556" s="1" t="s">
        <v>4092</v>
      </c>
      <c r="M556" s="8" t="s">
        <v>4208</v>
      </c>
    </row>
    <row r="557" spans="2:13">
      <c r="B557" s="8" t="str">
        <f>VLOOKUP(M557,加盟校情報!$F$3:$K$2001,6,FALSE)</f>
        <v>492295</v>
      </c>
      <c r="C557" s="8">
        <v>555</v>
      </c>
      <c r="D557" s="8" t="s">
        <v>1839</v>
      </c>
      <c r="E557" s="1" t="s">
        <v>1840</v>
      </c>
      <c r="F557" s="1" t="s">
        <v>2300</v>
      </c>
      <c r="G557" s="1"/>
      <c r="H557" s="49">
        <v>2</v>
      </c>
      <c r="I557" s="1" t="s">
        <v>4869</v>
      </c>
      <c r="J557" s="1"/>
      <c r="K557" s="1" t="s">
        <v>2746</v>
      </c>
      <c r="L557" s="1" t="s">
        <v>2747</v>
      </c>
      <c r="M557" s="8" t="s">
        <v>4208</v>
      </c>
    </row>
    <row r="558" spans="2:13">
      <c r="B558" s="8" t="str">
        <f>VLOOKUP(M558,加盟校情報!$F$3:$K$2001,6,FALSE)</f>
        <v>492295</v>
      </c>
      <c r="C558" s="8">
        <v>556</v>
      </c>
      <c r="D558" s="8" t="s">
        <v>2186</v>
      </c>
      <c r="E558" s="1" t="s">
        <v>2187</v>
      </c>
      <c r="F558" s="1" t="s">
        <v>2428</v>
      </c>
      <c r="G558" s="1"/>
      <c r="H558" s="49">
        <v>2</v>
      </c>
      <c r="I558" s="1" t="s">
        <v>4870</v>
      </c>
      <c r="J558" s="1"/>
      <c r="K558" s="1" t="s">
        <v>3780</v>
      </c>
      <c r="L558" s="1" t="s">
        <v>2668</v>
      </c>
      <c r="M558" s="8" t="s">
        <v>4208</v>
      </c>
    </row>
    <row r="559" spans="2:13">
      <c r="B559" s="8" t="str">
        <f>VLOOKUP(M559,加盟校情報!$F$3:$K$2001,6,FALSE)</f>
        <v>492295</v>
      </c>
      <c r="C559" s="8">
        <v>557</v>
      </c>
      <c r="D559" s="8" t="s">
        <v>1973</v>
      </c>
      <c r="E559" s="1" t="s">
        <v>3205</v>
      </c>
      <c r="F559" s="1" t="s">
        <v>2256</v>
      </c>
      <c r="G559" s="1"/>
      <c r="H559" s="49">
        <v>2</v>
      </c>
      <c r="I559" s="1" t="s">
        <v>4871</v>
      </c>
      <c r="J559" s="1"/>
      <c r="K559" s="1" t="s">
        <v>3781</v>
      </c>
      <c r="L559" s="1" t="s">
        <v>4048</v>
      </c>
      <c r="M559" s="8" t="s">
        <v>4208</v>
      </c>
    </row>
    <row r="560" spans="2:13">
      <c r="B560" s="8" t="str">
        <f>VLOOKUP(M560,加盟校情報!$F$3:$K$2001,6,FALSE)</f>
        <v>492295</v>
      </c>
      <c r="C560" s="8">
        <v>558</v>
      </c>
      <c r="D560" s="8" t="s">
        <v>2182</v>
      </c>
      <c r="E560" s="1" t="s">
        <v>2183</v>
      </c>
      <c r="F560" s="1" t="s">
        <v>2304</v>
      </c>
      <c r="G560" s="1"/>
      <c r="H560" s="49">
        <v>2</v>
      </c>
      <c r="I560" s="1" t="s">
        <v>4872</v>
      </c>
      <c r="J560" s="1"/>
      <c r="K560" s="1" t="s">
        <v>2754</v>
      </c>
      <c r="L560" s="1" t="s">
        <v>4084</v>
      </c>
      <c r="M560" s="8" t="s">
        <v>4208</v>
      </c>
    </row>
    <row r="561" spans="2:13">
      <c r="B561" s="8" t="str">
        <f>VLOOKUP(M561,加盟校情報!$F$3:$K$2001,6,FALSE)</f>
        <v>492295</v>
      </c>
      <c r="C561" s="8">
        <v>559</v>
      </c>
      <c r="D561" s="8" t="s">
        <v>1832</v>
      </c>
      <c r="E561" s="1" t="s">
        <v>1833</v>
      </c>
      <c r="F561" s="1" t="s">
        <v>2298</v>
      </c>
      <c r="G561" s="1"/>
      <c r="H561" s="49">
        <v>3</v>
      </c>
      <c r="I561" s="1" t="s">
        <v>4873</v>
      </c>
      <c r="J561" s="1"/>
      <c r="K561" s="1" t="s">
        <v>2740</v>
      </c>
      <c r="L561" s="1" t="s">
        <v>2453</v>
      </c>
      <c r="M561" s="8" t="s">
        <v>4208</v>
      </c>
    </row>
    <row r="562" spans="2:13">
      <c r="B562" s="8" t="str">
        <f>VLOOKUP(M562,加盟校情報!$F$3:$K$2001,6,FALSE)</f>
        <v>492278</v>
      </c>
      <c r="C562" s="8">
        <v>560</v>
      </c>
      <c r="D562" s="8" t="s">
        <v>1006</v>
      </c>
      <c r="E562" s="1" t="s">
        <v>1007</v>
      </c>
      <c r="F562" s="1" t="s">
        <v>1008</v>
      </c>
      <c r="G562" s="1"/>
      <c r="H562" s="49">
        <v>3</v>
      </c>
      <c r="I562" s="1" t="s">
        <v>4874</v>
      </c>
      <c r="J562" s="1"/>
      <c r="K562" s="1" t="s">
        <v>3782</v>
      </c>
      <c r="L562" s="1" t="s">
        <v>4093</v>
      </c>
      <c r="M562" s="8" t="s">
        <v>4209</v>
      </c>
    </row>
    <row r="563" spans="2:13">
      <c r="B563" s="8" t="str">
        <f>VLOOKUP(M563,加盟校情報!$F$3:$K$2001,6,FALSE)</f>
        <v>492278</v>
      </c>
      <c r="C563" s="8">
        <v>561</v>
      </c>
      <c r="D563" s="8" t="s">
        <v>1013</v>
      </c>
      <c r="E563" s="1" t="s">
        <v>1014</v>
      </c>
      <c r="F563" s="1" t="s">
        <v>593</v>
      </c>
      <c r="G563" s="1"/>
      <c r="H563" s="49">
        <v>3</v>
      </c>
      <c r="I563" s="1" t="s">
        <v>4875</v>
      </c>
      <c r="J563" s="1"/>
      <c r="K563" s="1" t="s">
        <v>3783</v>
      </c>
      <c r="L563" s="1" t="s">
        <v>4094</v>
      </c>
      <c r="M563" s="8" t="s">
        <v>4209</v>
      </c>
    </row>
    <row r="564" spans="2:13">
      <c r="B564" s="8" t="str">
        <f>VLOOKUP(M564,加盟校情報!$F$3:$K$2001,6,FALSE)</f>
        <v>492278</v>
      </c>
      <c r="C564" s="8">
        <v>562</v>
      </c>
      <c r="D564" s="8" t="s">
        <v>1009</v>
      </c>
      <c r="E564" s="1" t="s">
        <v>1010</v>
      </c>
      <c r="F564" s="1" t="s">
        <v>886</v>
      </c>
      <c r="G564" s="1"/>
      <c r="H564" s="49">
        <v>3</v>
      </c>
      <c r="I564" s="1" t="s">
        <v>4876</v>
      </c>
      <c r="J564" s="1"/>
      <c r="K564" s="1" t="s">
        <v>3784</v>
      </c>
      <c r="L564" s="1" t="s">
        <v>2732</v>
      </c>
      <c r="M564" s="8" t="s">
        <v>4209</v>
      </c>
    </row>
    <row r="565" spans="2:13">
      <c r="B565" s="8" t="str">
        <f>VLOOKUP(M565,加盟校情報!$F$3:$K$2001,6,FALSE)</f>
        <v>492278</v>
      </c>
      <c r="C565" s="8">
        <v>563</v>
      </c>
      <c r="D565" s="8" t="s">
        <v>1018</v>
      </c>
      <c r="E565" s="1" t="s">
        <v>1019</v>
      </c>
      <c r="F565" s="1" t="s">
        <v>941</v>
      </c>
      <c r="G565" s="1"/>
      <c r="H565" s="49">
        <v>3</v>
      </c>
      <c r="I565" s="1" t="s">
        <v>4877</v>
      </c>
      <c r="J565" s="1"/>
      <c r="K565" s="1" t="s">
        <v>3785</v>
      </c>
      <c r="L565" s="1" t="s">
        <v>4095</v>
      </c>
      <c r="M565" s="8" t="s">
        <v>4209</v>
      </c>
    </row>
    <row r="566" spans="2:13">
      <c r="B566" s="8" t="str">
        <f>VLOOKUP(M566,加盟校情報!$F$3:$K$2001,6,FALSE)</f>
        <v>492278</v>
      </c>
      <c r="C566" s="8">
        <v>564</v>
      </c>
      <c r="D566" s="8" t="s">
        <v>1015</v>
      </c>
      <c r="E566" s="1" t="s">
        <v>1016</v>
      </c>
      <c r="F566" s="1" t="s">
        <v>1017</v>
      </c>
      <c r="G566" s="1"/>
      <c r="H566" s="49">
        <v>3</v>
      </c>
      <c r="I566" s="1" t="s">
        <v>4878</v>
      </c>
      <c r="J566" s="1"/>
      <c r="K566" s="1" t="s">
        <v>3786</v>
      </c>
      <c r="L566" s="1" t="s">
        <v>693</v>
      </c>
      <c r="M566" s="8" t="s">
        <v>4209</v>
      </c>
    </row>
    <row r="567" spans="2:13">
      <c r="B567" s="8" t="str">
        <f>VLOOKUP(M567,加盟校情報!$F$3:$K$2001,6,FALSE)</f>
        <v>492278</v>
      </c>
      <c r="C567" s="8">
        <v>565</v>
      </c>
      <c r="D567" s="8" t="s">
        <v>1000</v>
      </c>
      <c r="E567" s="1" t="s">
        <v>1001</v>
      </c>
      <c r="F567" s="1" t="s">
        <v>1002</v>
      </c>
      <c r="G567" s="1"/>
      <c r="H567" s="49">
        <v>3</v>
      </c>
      <c r="I567" s="1" t="s">
        <v>4879</v>
      </c>
      <c r="J567" s="1"/>
      <c r="K567" s="1" t="s">
        <v>3787</v>
      </c>
      <c r="L567" s="1" t="s">
        <v>697</v>
      </c>
      <c r="M567" s="8" t="s">
        <v>4209</v>
      </c>
    </row>
    <row r="568" spans="2:13">
      <c r="B568" s="8" t="str">
        <f>VLOOKUP(M568,加盟校情報!$F$3:$K$2001,6,FALSE)</f>
        <v>492278</v>
      </c>
      <c r="C568" s="8">
        <v>566</v>
      </c>
      <c r="D568" s="8" t="s">
        <v>1003</v>
      </c>
      <c r="E568" s="1" t="s">
        <v>1004</v>
      </c>
      <c r="F568" s="1" t="s">
        <v>1005</v>
      </c>
      <c r="G568" s="1"/>
      <c r="H568" s="49">
        <v>3</v>
      </c>
      <c r="I568" s="1" t="s">
        <v>4880</v>
      </c>
      <c r="J568" s="1"/>
      <c r="K568" s="1" t="s">
        <v>3788</v>
      </c>
      <c r="L568" s="1" t="s">
        <v>2463</v>
      </c>
      <c r="M568" s="8" t="s">
        <v>4209</v>
      </c>
    </row>
    <row r="569" spans="2:13">
      <c r="B569" s="8" t="str">
        <f>VLOOKUP(M569,加盟校情報!$F$3:$K$2001,6,FALSE)</f>
        <v>492278</v>
      </c>
      <c r="C569" s="8">
        <v>567</v>
      </c>
      <c r="D569" s="8" t="s">
        <v>1011</v>
      </c>
      <c r="E569" s="1" t="s">
        <v>1012</v>
      </c>
      <c r="F569" s="1" t="s">
        <v>597</v>
      </c>
      <c r="G569" s="1"/>
      <c r="H569" s="49">
        <v>3</v>
      </c>
      <c r="I569" s="1" t="s">
        <v>4881</v>
      </c>
      <c r="J569" s="1"/>
      <c r="K569" s="1" t="s">
        <v>3789</v>
      </c>
      <c r="L569" s="1" t="s">
        <v>4096</v>
      </c>
      <c r="M569" s="8" t="s">
        <v>4209</v>
      </c>
    </row>
    <row r="570" spans="2:13">
      <c r="B570" s="8" t="str">
        <f>VLOOKUP(M570,加盟校情報!$F$3:$K$2001,6,FALSE)</f>
        <v>492278</v>
      </c>
      <c r="C570" s="8">
        <v>568</v>
      </c>
      <c r="D570" s="8" t="s">
        <v>2156</v>
      </c>
      <c r="E570" s="1" t="s">
        <v>2157</v>
      </c>
      <c r="F570" s="1" t="s">
        <v>2420</v>
      </c>
      <c r="G570" s="1"/>
      <c r="H570" s="49">
        <v>2</v>
      </c>
      <c r="I570" s="1" t="s">
        <v>4882</v>
      </c>
      <c r="J570" s="1"/>
      <c r="K570" s="1" t="s">
        <v>3547</v>
      </c>
      <c r="L570" s="1" t="s">
        <v>4097</v>
      </c>
      <c r="M570" s="8" t="s">
        <v>4209</v>
      </c>
    </row>
    <row r="571" spans="2:13">
      <c r="B571" s="8" t="str">
        <f>VLOOKUP(M571,加盟校情報!$F$3:$K$2001,6,FALSE)</f>
        <v>492278</v>
      </c>
      <c r="C571" s="8">
        <v>569</v>
      </c>
      <c r="D571" s="8" t="s">
        <v>2168</v>
      </c>
      <c r="E571" s="1" t="s">
        <v>2169</v>
      </c>
      <c r="F571" s="1" t="s">
        <v>2348</v>
      </c>
      <c r="G571" s="1"/>
      <c r="H571" s="49">
        <v>2</v>
      </c>
      <c r="I571" s="1" t="s">
        <v>4883</v>
      </c>
      <c r="J571" s="1"/>
      <c r="K571" s="1" t="s">
        <v>3790</v>
      </c>
      <c r="L571" s="1" t="s">
        <v>4098</v>
      </c>
      <c r="M571" s="8" t="s">
        <v>4209</v>
      </c>
    </row>
    <row r="572" spans="2:13">
      <c r="B572" s="8" t="str">
        <f>VLOOKUP(M572,加盟校情報!$F$3:$K$2001,6,FALSE)</f>
        <v>492278</v>
      </c>
      <c r="C572" s="8">
        <v>570</v>
      </c>
      <c r="D572" s="8" t="s">
        <v>2172</v>
      </c>
      <c r="E572" s="1" t="s">
        <v>2173</v>
      </c>
      <c r="F572" s="1" t="s">
        <v>2423</v>
      </c>
      <c r="G572" s="1"/>
      <c r="H572" s="49">
        <v>2</v>
      </c>
      <c r="I572" s="1" t="s">
        <v>4884</v>
      </c>
      <c r="J572" s="1"/>
      <c r="K572" s="1" t="s">
        <v>670</v>
      </c>
      <c r="L572" s="1" t="s">
        <v>2488</v>
      </c>
      <c r="M572" s="8" t="s">
        <v>4209</v>
      </c>
    </row>
    <row r="573" spans="2:13">
      <c r="B573" s="8" t="str">
        <f>VLOOKUP(M573,加盟校情報!$F$3:$K$2001,6,FALSE)</f>
        <v>492278</v>
      </c>
      <c r="C573" s="8">
        <v>571</v>
      </c>
      <c r="D573" s="8" t="s">
        <v>2170</v>
      </c>
      <c r="E573" s="1" t="s">
        <v>2171</v>
      </c>
      <c r="F573" s="1" t="s">
        <v>2422</v>
      </c>
      <c r="G573" s="1"/>
      <c r="H573" s="49">
        <v>2</v>
      </c>
      <c r="I573" s="1" t="s">
        <v>4885</v>
      </c>
      <c r="J573" s="1"/>
      <c r="K573" s="1" t="s">
        <v>3791</v>
      </c>
      <c r="L573" s="1" t="s">
        <v>4078</v>
      </c>
      <c r="M573" s="8" t="s">
        <v>4209</v>
      </c>
    </row>
    <row r="574" spans="2:13">
      <c r="B574" s="8" t="str">
        <f>VLOOKUP(M574,加盟校情報!$F$3:$K$2001,6,FALSE)</f>
        <v>492278</v>
      </c>
      <c r="C574" s="8">
        <v>572</v>
      </c>
      <c r="D574" s="8" t="s">
        <v>2164</v>
      </c>
      <c r="E574" s="1" t="s">
        <v>2165</v>
      </c>
      <c r="F574" s="1" t="s">
        <v>2405</v>
      </c>
      <c r="G574" s="1"/>
      <c r="H574" s="49">
        <v>2</v>
      </c>
      <c r="I574" s="1" t="s">
        <v>4886</v>
      </c>
      <c r="J574" s="1"/>
      <c r="K574" s="1" t="s">
        <v>3792</v>
      </c>
      <c r="L574" s="1" t="s">
        <v>4099</v>
      </c>
      <c r="M574" s="8" t="s">
        <v>4209</v>
      </c>
    </row>
    <row r="575" spans="2:13">
      <c r="B575" s="8" t="str">
        <f>VLOOKUP(M575,加盟校情報!$F$3:$K$2001,6,FALSE)</f>
        <v>492278</v>
      </c>
      <c r="C575" s="8">
        <v>573</v>
      </c>
      <c r="D575" s="8" t="s">
        <v>2166</v>
      </c>
      <c r="E575" s="1" t="s">
        <v>2167</v>
      </c>
      <c r="F575" s="1" t="s">
        <v>2421</v>
      </c>
      <c r="G575" s="1"/>
      <c r="H575" s="49">
        <v>2</v>
      </c>
      <c r="I575" s="1" t="s">
        <v>4887</v>
      </c>
      <c r="J575" s="1"/>
      <c r="K575" s="1" t="s">
        <v>3552</v>
      </c>
      <c r="L575" s="1" t="s">
        <v>2578</v>
      </c>
      <c r="M575" s="8" t="s">
        <v>4209</v>
      </c>
    </row>
    <row r="576" spans="2:13">
      <c r="B576" s="8" t="str">
        <f>VLOOKUP(M576,加盟校情報!$F$3:$K$2001,6,FALSE)</f>
        <v>492278</v>
      </c>
      <c r="C576" s="8">
        <v>574</v>
      </c>
      <c r="D576" s="8" t="s">
        <v>2160</v>
      </c>
      <c r="E576" s="1" t="s">
        <v>2161</v>
      </c>
      <c r="F576" s="1" t="s">
        <v>2256</v>
      </c>
      <c r="G576" s="1"/>
      <c r="H576" s="49">
        <v>2</v>
      </c>
      <c r="I576" s="1" t="s">
        <v>4888</v>
      </c>
      <c r="J576" s="1"/>
      <c r="K576" s="1" t="s">
        <v>3793</v>
      </c>
      <c r="L576" s="1" t="s">
        <v>2682</v>
      </c>
      <c r="M576" s="8" t="s">
        <v>4209</v>
      </c>
    </row>
    <row r="577" spans="2:13">
      <c r="B577" s="8" t="str">
        <f>VLOOKUP(M577,加盟校情報!$F$3:$K$2001,6,FALSE)</f>
        <v>492278</v>
      </c>
      <c r="C577" s="8">
        <v>575</v>
      </c>
      <c r="D577" s="8" t="s">
        <v>2158</v>
      </c>
      <c r="E577" s="1" t="s">
        <v>2159</v>
      </c>
      <c r="F577" s="1" t="s">
        <v>2335</v>
      </c>
      <c r="G577" s="1"/>
      <c r="H577" s="49">
        <v>2</v>
      </c>
      <c r="I577" s="1" t="s">
        <v>4889</v>
      </c>
      <c r="J577" s="1"/>
      <c r="K577" s="1" t="s">
        <v>3794</v>
      </c>
      <c r="L577" s="1" t="s">
        <v>4021</v>
      </c>
      <c r="M577" s="8" t="s">
        <v>4209</v>
      </c>
    </row>
    <row r="578" spans="2:13">
      <c r="B578" s="8" t="str">
        <f>VLOOKUP(M578,加盟校情報!$F$3:$K$2001,6,FALSE)</f>
        <v>492278</v>
      </c>
      <c r="C578" s="8">
        <v>576</v>
      </c>
      <c r="D578" s="8" t="s">
        <v>2162</v>
      </c>
      <c r="E578" s="1" t="s">
        <v>2163</v>
      </c>
      <c r="F578" s="1" t="s">
        <v>2365</v>
      </c>
      <c r="G578" s="1"/>
      <c r="H578" s="49">
        <v>2</v>
      </c>
      <c r="I578" s="1" t="s">
        <v>4890</v>
      </c>
      <c r="J578" s="1"/>
      <c r="K578" s="1" t="s">
        <v>3795</v>
      </c>
      <c r="L578" s="1" t="s">
        <v>4100</v>
      </c>
      <c r="M578" s="8" t="s">
        <v>4209</v>
      </c>
    </row>
    <row r="579" spans="2:13">
      <c r="B579" s="8" t="str">
        <f>VLOOKUP(M579,加盟校情報!$F$3:$K$2001,6,FALSE)</f>
        <v>492278</v>
      </c>
      <c r="C579" s="8">
        <v>577</v>
      </c>
      <c r="D579" s="8" t="s">
        <v>2154</v>
      </c>
      <c r="E579" s="1" t="s">
        <v>2155</v>
      </c>
      <c r="F579" s="1" t="s">
        <v>2419</v>
      </c>
      <c r="G579" s="1"/>
      <c r="H579" s="49">
        <v>3</v>
      </c>
      <c r="I579" s="1" t="s">
        <v>4891</v>
      </c>
      <c r="J579" s="1"/>
      <c r="K579" s="1" t="s">
        <v>3796</v>
      </c>
      <c r="L579" s="1" t="s">
        <v>2475</v>
      </c>
      <c r="M579" s="8" t="s">
        <v>4209</v>
      </c>
    </row>
    <row r="580" spans="2:13">
      <c r="B580" s="8" t="str">
        <f>VLOOKUP(M580,加盟校情報!$F$3:$K$2001,6,FALSE)</f>
        <v>492278</v>
      </c>
      <c r="C580" s="8">
        <v>578</v>
      </c>
      <c r="D580" s="8" t="s">
        <v>997</v>
      </c>
      <c r="E580" s="1" t="s">
        <v>998</v>
      </c>
      <c r="F580" s="1" t="s">
        <v>999</v>
      </c>
      <c r="G580" s="1"/>
      <c r="H580" s="49">
        <v>3</v>
      </c>
      <c r="I580" s="1" t="s">
        <v>4892</v>
      </c>
      <c r="J580" s="1"/>
      <c r="K580" s="1" t="s">
        <v>3611</v>
      </c>
      <c r="L580" s="1" t="s">
        <v>4101</v>
      </c>
      <c r="M580" s="8" t="s">
        <v>4209</v>
      </c>
    </row>
    <row r="581" spans="2:13">
      <c r="B581" s="8" t="str">
        <f>VLOOKUP(M581,加盟校情報!$F$3:$K$2001,6,FALSE)</f>
        <v>492278</v>
      </c>
      <c r="C581" s="8">
        <v>579</v>
      </c>
      <c r="D581" s="8" t="s">
        <v>2052</v>
      </c>
      <c r="E581" s="1" t="s">
        <v>2053</v>
      </c>
      <c r="F581" s="1" t="s">
        <v>2378</v>
      </c>
      <c r="G581" s="1"/>
      <c r="H581" s="49">
        <v>4</v>
      </c>
      <c r="I581" s="1" t="s">
        <v>4893</v>
      </c>
      <c r="J581" s="1"/>
      <c r="K581" s="1" t="s">
        <v>3797</v>
      </c>
      <c r="L581" s="1" t="s">
        <v>2446</v>
      </c>
      <c r="M581" s="8" t="s">
        <v>4209</v>
      </c>
    </row>
    <row r="582" spans="2:13">
      <c r="B582" s="8" t="str">
        <f>VLOOKUP(M582,加盟校情報!$F$3:$K$2001,6,FALSE)</f>
        <v>490068</v>
      </c>
      <c r="C582" s="8">
        <v>580</v>
      </c>
      <c r="D582" s="8" t="s">
        <v>603</v>
      </c>
      <c r="E582" s="1" t="s">
        <v>604</v>
      </c>
      <c r="F582" s="1" t="s">
        <v>476</v>
      </c>
      <c r="G582" s="1"/>
      <c r="H582" s="8">
        <v>4</v>
      </c>
      <c r="I582" s="1" t="s">
        <v>4894</v>
      </c>
      <c r="J582" s="1"/>
      <c r="K582" s="1" t="s">
        <v>3795</v>
      </c>
      <c r="L582" s="1" t="s">
        <v>4040</v>
      </c>
      <c r="M582" s="8" t="s">
        <v>4210</v>
      </c>
    </row>
    <row r="583" spans="2:13">
      <c r="B583" s="8" t="str">
        <f>VLOOKUP(M583,加盟校情報!$F$3:$K$2001,6,FALSE)</f>
        <v>490068</v>
      </c>
      <c r="C583" s="8">
        <v>581</v>
      </c>
      <c r="D583" s="8" t="s">
        <v>2050</v>
      </c>
      <c r="E583" s="1" t="s">
        <v>2051</v>
      </c>
      <c r="F583" s="1" t="s">
        <v>2377</v>
      </c>
      <c r="G583" s="1"/>
      <c r="H583" s="8">
        <v>2</v>
      </c>
      <c r="I583" s="1" t="s">
        <v>4895</v>
      </c>
      <c r="J583" s="1"/>
      <c r="K583" s="1" t="s">
        <v>2470</v>
      </c>
      <c r="L583" s="1" t="s">
        <v>2695</v>
      </c>
      <c r="M583" s="8" t="s">
        <v>4210</v>
      </c>
    </row>
    <row r="584" spans="2:13">
      <c r="B584" s="8" t="str">
        <f>VLOOKUP(M584,加盟校情報!$F$3:$K$2001,6,FALSE)</f>
        <v>490068</v>
      </c>
      <c r="C584" s="8">
        <v>582</v>
      </c>
      <c r="D584" s="8" t="s">
        <v>601</v>
      </c>
      <c r="E584" s="1" t="s">
        <v>602</v>
      </c>
      <c r="F584" s="1" t="s">
        <v>401</v>
      </c>
      <c r="G584" s="1"/>
      <c r="H584" s="8">
        <v>4</v>
      </c>
      <c r="I584" s="1" t="s">
        <v>4896</v>
      </c>
      <c r="J584" s="1"/>
      <c r="K584" s="1" t="s">
        <v>2531</v>
      </c>
      <c r="L584" s="1" t="s">
        <v>4102</v>
      </c>
      <c r="M584" s="8" t="s">
        <v>4210</v>
      </c>
    </row>
    <row r="585" spans="2:13">
      <c r="B585" s="8" t="str">
        <f>VLOOKUP(M585,加盟校情報!$F$3:$K$2001,6,FALSE)</f>
        <v>490068</v>
      </c>
      <c r="C585" s="8">
        <v>583</v>
      </c>
      <c r="D585" s="8" t="s">
        <v>2928</v>
      </c>
      <c r="E585" s="1" t="s">
        <v>3206</v>
      </c>
      <c r="F585" s="1" t="s">
        <v>64</v>
      </c>
      <c r="G585" s="1"/>
      <c r="H585" s="8">
        <v>3</v>
      </c>
      <c r="I585" s="1" t="s">
        <v>4897</v>
      </c>
      <c r="J585" s="1"/>
      <c r="K585" s="1" t="s">
        <v>2608</v>
      </c>
      <c r="L585" s="1" t="s">
        <v>4103</v>
      </c>
      <c r="M585" s="8" t="s">
        <v>4210</v>
      </c>
    </row>
    <row r="586" spans="2:13">
      <c r="B586" s="8" t="str">
        <f>VLOOKUP(M586,加盟校情報!$F$3:$K$2001,6,FALSE)</f>
        <v>491028</v>
      </c>
      <c r="C586" s="8">
        <v>584</v>
      </c>
      <c r="D586" s="8" t="s">
        <v>917</v>
      </c>
      <c r="E586" s="1" t="s">
        <v>918</v>
      </c>
      <c r="F586" s="1" t="s">
        <v>29</v>
      </c>
      <c r="G586" s="1"/>
      <c r="H586" s="49" t="s">
        <v>3538</v>
      </c>
      <c r="I586" s="1" t="s">
        <v>4898</v>
      </c>
      <c r="J586" s="1"/>
      <c r="K586" s="1" t="s">
        <v>3798</v>
      </c>
      <c r="L586" s="1" t="s">
        <v>2683</v>
      </c>
      <c r="M586" s="8" t="s">
        <v>4211</v>
      </c>
    </row>
    <row r="587" spans="2:13">
      <c r="B587" s="8" t="str">
        <f>VLOOKUP(M587,加盟校情報!$F$3:$K$2001,6,FALSE)</f>
        <v>491028</v>
      </c>
      <c r="C587" s="8">
        <v>585</v>
      </c>
      <c r="D587" s="8" t="s">
        <v>1986</v>
      </c>
      <c r="E587" s="1" t="s">
        <v>933</v>
      </c>
      <c r="F587" s="1" t="s">
        <v>107</v>
      </c>
      <c r="G587" s="1"/>
      <c r="H587" s="8">
        <v>4</v>
      </c>
      <c r="I587" s="1" t="s">
        <v>4899</v>
      </c>
      <c r="J587" s="1"/>
      <c r="K587" s="1" t="s">
        <v>3799</v>
      </c>
      <c r="L587" s="1" t="s">
        <v>4104</v>
      </c>
      <c r="M587" s="8" t="s">
        <v>4211</v>
      </c>
    </row>
    <row r="588" spans="2:13">
      <c r="B588" s="8" t="str">
        <f>VLOOKUP(M588,加盟校情報!$F$3:$K$2001,6,FALSE)</f>
        <v>491028</v>
      </c>
      <c r="C588" s="8">
        <v>586</v>
      </c>
      <c r="D588" s="8" t="s">
        <v>930</v>
      </c>
      <c r="E588" s="1" t="s">
        <v>931</v>
      </c>
      <c r="F588" s="1" t="s">
        <v>932</v>
      </c>
      <c r="G588" s="1"/>
      <c r="H588" s="8">
        <v>4</v>
      </c>
      <c r="I588" s="1" t="s">
        <v>4900</v>
      </c>
      <c r="J588" s="1"/>
      <c r="K588" s="1" t="s">
        <v>3800</v>
      </c>
      <c r="L588" s="1" t="s">
        <v>4100</v>
      </c>
      <c r="M588" s="8" t="s">
        <v>4211</v>
      </c>
    </row>
    <row r="589" spans="2:13">
      <c r="B589" s="8" t="str">
        <f>VLOOKUP(M589,加盟校情報!$F$3:$K$2001,6,FALSE)</f>
        <v>491028</v>
      </c>
      <c r="C589" s="8">
        <v>587</v>
      </c>
      <c r="D589" s="8" t="s">
        <v>1987</v>
      </c>
      <c r="E589" s="1" t="s">
        <v>1988</v>
      </c>
      <c r="F589" s="1" t="s">
        <v>894</v>
      </c>
      <c r="G589" s="1"/>
      <c r="H589" s="8">
        <v>4</v>
      </c>
      <c r="I589" s="1" t="s">
        <v>4901</v>
      </c>
      <c r="J589" s="1"/>
      <c r="K589" s="1" t="s">
        <v>3801</v>
      </c>
      <c r="L589" s="1" t="s">
        <v>2477</v>
      </c>
      <c r="M589" s="8" t="s">
        <v>4211</v>
      </c>
    </row>
    <row r="590" spans="2:13">
      <c r="B590" s="8" t="str">
        <f>VLOOKUP(M590,加盟校情報!$F$3:$K$2001,6,FALSE)</f>
        <v>491028</v>
      </c>
      <c r="C590" s="8">
        <v>588</v>
      </c>
      <c r="D590" s="8" t="s">
        <v>927</v>
      </c>
      <c r="E590" s="1" t="s">
        <v>928</v>
      </c>
      <c r="F590" s="1" t="s">
        <v>929</v>
      </c>
      <c r="G590" s="1"/>
      <c r="H590" s="8">
        <v>4</v>
      </c>
      <c r="I590" s="1" t="s">
        <v>4902</v>
      </c>
      <c r="J590" s="1"/>
      <c r="K590" s="1" t="s">
        <v>3585</v>
      </c>
      <c r="L590" s="1" t="s">
        <v>2731</v>
      </c>
      <c r="M590" s="8" t="s">
        <v>4211</v>
      </c>
    </row>
    <row r="591" spans="2:13">
      <c r="B591" s="8" t="str">
        <f>VLOOKUP(M591,加盟校情報!$F$3:$K$2001,6,FALSE)</f>
        <v>491028</v>
      </c>
      <c r="C591" s="8">
        <v>589</v>
      </c>
      <c r="D591" s="8" t="s">
        <v>925</v>
      </c>
      <c r="E591" s="1" t="s">
        <v>926</v>
      </c>
      <c r="F591" s="1" t="s">
        <v>422</v>
      </c>
      <c r="G591" s="1"/>
      <c r="H591" s="8">
        <v>4</v>
      </c>
      <c r="I591" s="1" t="s">
        <v>4903</v>
      </c>
      <c r="J591" s="1"/>
      <c r="K591" s="1" t="s">
        <v>3802</v>
      </c>
      <c r="L591" s="1" t="s">
        <v>4105</v>
      </c>
      <c r="M591" s="8" t="s">
        <v>4211</v>
      </c>
    </row>
    <row r="592" spans="2:13">
      <c r="B592" s="8" t="str">
        <f>VLOOKUP(M592,加盟校情報!$F$3:$K$2001,6,FALSE)</f>
        <v>491028</v>
      </c>
      <c r="C592" s="8">
        <v>590</v>
      </c>
      <c r="D592" s="8" t="s">
        <v>939</v>
      </c>
      <c r="E592" s="1" t="s">
        <v>940</v>
      </c>
      <c r="F592" s="1" t="s">
        <v>941</v>
      </c>
      <c r="G592" s="1"/>
      <c r="H592" s="8">
        <v>3</v>
      </c>
      <c r="I592" s="1" t="s">
        <v>4904</v>
      </c>
      <c r="J592" s="1"/>
      <c r="K592" s="1" t="s">
        <v>3803</v>
      </c>
      <c r="L592" s="1" t="s">
        <v>2488</v>
      </c>
      <c r="M592" s="8" t="s">
        <v>4211</v>
      </c>
    </row>
    <row r="593" spans="2:13">
      <c r="B593" s="8" t="str">
        <f>VLOOKUP(M593,加盟校情報!$F$3:$K$2001,6,FALSE)</f>
        <v>491028</v>
      </c>
      <c r="C593" s="8">
        <v>591</v>
      </c>
      <c r="D593" s="8" t="s">
        <v>942</v>
      </c>
      <c r="E593" s="1" t="s">
        <v>943</v>
      </c>
      <c r="F593" s="1" t="s">
        <v>489</v>
      </c>
      <c r="G593" s="1"/>
      <c r="H593" s="8">
        <v>3</v>
      </c>
      <c r="I593" s="1" t="s">
        <v>4905</v>
      </c>
      <c r="J593" s="1"/>
      <c r="K593" s="1" t="s">
        <v>3804</v>
      </c>
      <c r="L593" s="1" t="s">
        <v>3998</v>
      </c>
      <c r="M593" s="8" t="s">
        <v>4211</v>
      </c>
    </row>
    <row r="594" spans="2:13">
      <c r="B594" s="8" t="str">
        <f>VLOOKUP(M594,加盟校情報!$F$3:$K$2001,6,FALSE)</f>
        <v>491028</v>
      </c>
      <c r="C594" s="8">
        <v>592</v>
      </c>
      <c r="D594" s="8" t="s">
        <v>1995</v>
      </c>
      <c r="E594" s="1" t="s">
        <v>1996</v>
      </c>
      <c r="F594" s="1" t="s">
        <v>2359</v>
      </c>
      <c r="G594" s="1"/>
      <c r="H594" s="8">
        <v>3</v>
      </c>
      <c r="I594" s="1" t="s">
        <v>4906</v>
      </c>
      <c r="J594" s="1"/>
      <c r="K594" s="1" t="s">
        <v>3805</v>
      </c>
      <c r="L594" s="1" t="s">
        <v>2774</v>
      </c>
      <c r="M594" s="8" t="s">
        <v>4211</v>
      </c>
    </row>
    <row r="595" spans="2:13">
      <c r="B595" s="8" t="str">
        <f>VLOOKUP(M595,加盟校情報!$F$3:$K$2001,6,FALSE)</f>
        <v>491028</v>
      </c>
      <c r="C595" s="8">
        <v>593</v>
      </c>
      <c r="D595" s="8" t="s">
        <v>936</v>
      </c>
      <c r="E595" s="1" t="s">
        <v>937</v>
      </c>
      <c r="F595" s="1" t="s">
        <v>938</v>
      </c>
      <c r="G595" s="1"/>
      <c r="H595" s="8">
        <v>3</v>
      </c>
      <c r="I595" s="1" t="s">
        <v>4907</v>
      </c>
      <c r="J595" s="1"/>
      <c r="K595" s="1" t="s">
        <v>3806</v>
      </c>
      <c r="L595" s="1" t="s">
        <v>2623</v>
      </c>
      <c r="M595" s="8" t="s">
        <v>4211</v>
      </c>
    </row>
    <row r="596" spans="2:13">
      <c r="B596" s="8" t="str">
        <f>VLOOKUP(M596,加盟校情報!$F$3:$K$2001,6,FALSE)</f>
        <v>491028</v>
      </c>
      <c r="C596" s="8">
        <v>594</v>
      </c>
      <c r="D596" s="8" t="s">
        <v>934</v>
      </c>
      <c r="E596" s="1" t="s">
        <v>935</v>
      </c>
      <c r="F596" s="1" t="s">
        <v>797</v>
      </c>
      <c r="G596" s="1"/>
      <c r="H596" s="8">
        <v>3</v>
      </c>
      <c r="I596" s="1" t="s">
        <v>4908</v>
      </c>
      <c r="J596" s="1"/>
      <c r="K596" s="1" t="s">
        <v>3585</v>
      </c>
      <c r="L596" s="1" t="s">
        <v>4106</v>
      </c>
      <c r="M596" s="8" t="s">
        <v>4211</v>
      </c>
    </row>
    <row r="597" spans="2:13">
      <c r="B597" s="8" t="str">
        <f>VLOOKUP(M597,加盟校情報!$F$3:$K$2001,6,FALSE)</f>
        <v>491028</v>
      </c>
      <c r="C597" s="8">
        <v>595</v>
      </c>
      <c r="D597" s="8" t="s">
        <v>2176</v>
      </c>
      <c r="E597" s="1" t="s">
        <v>2177</v>
      </c>
      <c r="F597" s="1" t="s">
        <v>1123</v>
      </c>
      <c r="G597" s="1"/>
      <c r="H597" s="8">
        <v>2</v>
      </c>
      <c r="I597" s="1" t="s">
        <v>4909</v>
      </c>
      <c r="J597" s="1"/>
      <c r="K597" s="1" t="s">
        <v>2559</v>
      </c>
      <c r="L597" s="1" t="s">
        <v>4107</v>
      </c>
      <c r="M597" s="8" t="s">
        <v>4211</v>
      </c>
    </row>
    <row r="598" spans="2:13">
      <c r="B598" s="8" t="str">
        <f>VLOOKUP(M598,加盟校情報!$F$3:$K$2001,6,FALSE)</f>
        <v>491028</v>
      </c>
      <c r="C598" s="8">
        <v>596</v>
      </c>
      <c r="D598" s="8" t="s">
        <v>1991</v>
      </c>
      <c r="E598" s="1" t="s">
        <v>1992</v>
      </c>
      <c r="F598" s="1" t="s">
        <v>2358</v>
      </c>
      <c r="G598" s="1"/>
      <c r="H598" s="8">
        <v>3</v>
      </c>
      <c r="I598" s="1" t="s">
        <v>4910</v>
      </c>
      <c r="J598" s="1"/>
      <c r="K598" s="1" t="s">
        <v>3807</v>
      </c>
      <c r="L598" s="1" t="s">
        <v>2468</v>
      </c>
      <c r="M598" s="8" t="s">
        <v>4211</v>
      </c>
    </row>
    <row r="599" spans="2:13">
      <c r="B599" s="8" t="str">
        <f>VLOOKUP(M599,加盟校情報!$F$3:$K$2001,6,FALSE)</f>
        <v>491028</v>
      </c>
      <c r="C599" s="8">
        <v>597</v>
      </c>
      <c r="D599" s="8" t="s">
        <v>1989</v>
      </c>
      <c r="E599" s="1" t="s">
        <v>1990</v>
      </c>
      <c r="F599" s="1" t="s">
        <v>1568</v>
      </c>
      <c r="G599" s="1"/>
      <c r="H599" s="8">
        <v>3</v>
      </c>
      <c r="I599" s="1" t="s">
        <v>4911</v>
      </c>
      <c r="J599" s="1"/>
      <c r="K599" s="1" t="s">
        <v>1126</v>
      </c>
      <c r="L599" s="1" t="s">
        <v>2514</v>
      </c>
      <c r="M599" s="8" t="s">
        <v>4211</v>
      </c>
    </row>
    <row r="600" spans="2:13">
      <c r="B600" s="8" t="str">
        <f>VLOOKUP(M600,加盟校情報!$F$3:$K$2001,6,FALSE)</f>
        <v>491028</v>
      </c>
      <c r="C600" s="8">
        <v>598</v>
      </c>
      <c r="D600" s="8" t="s">
        <v>2178</v>
      </c>
      <c r="E600" s="1" t="s">
        <v>2179</v>
      </c>
      <c r="F600" s="1" t="s">
        <v>2425</v>
      </c>
      <c r="G600" s="1"/>
      <c r="H600" s="8">
        <v>2</v>
      </c>
      <c r="I600" s="1" t="s">
        <v>4912</v>
      </c>
      <c r="J600" s="1"/>
      <c r="K600" s="1" t="s">
        <v>687</v>
      </c>
      <c r="L600" s="1" t="s">
        <v>693</v>
      </c>
      <c r="M600" s="8" t="s">
        <v>4211</v>
      </c>
    </row>
    <row r="601" spans="2:13">
      <c r="B601" s="8" t="str">
        <f>VLOOKUP(M601,加盟校情報!$F$3:$K$2001,6,FALSE)</f>
        <v>491028</v>
      </c>
      <c r="C601" s="8">
        <v>599</v>
      </c>
      <c r="D601" s="8" t="s">
        <v>2174</v>
      </c>
      <c r="E601" s="1" t="s">
        <v>2175</v>
      </c>
      <c r="F601" s="1" t="s">
        <v>2424</v>
      </c>
      <c r="G601" s="1"/>
      <c r="H601" s="8">
        <v>2</v>
      </c>
      <c r="I601" s="1" t="s">
        <v>4913</v>
      </c>
      <c r="J601" s="1"/>
      <c r="K601" s="1" t="s">
        <v>3808</v>
      </c>
      <c r="L601" s="1" t="s">
        <v>4065</v>
      </c>
      <c r="M601" s="8" t="s">
        <v>4211</v>
      </c>
    </row>
    <row r="602" spans="2:13">
      <c r="B602" s="8" t="str">
        <f>VLOOKUP(M602,加盟校情報!$F$3:$K$2001,6,FALSE)</f>
        <v>491028</v>
      </c>
      <c r="C602" s="8">
        <v>600</v>
      </c>
      <c r="D602" s="8" t="s">
        <v>2929</v>
      </c>
      <c r="E602" s="1" t="s">
        <v>3207</v>
      </c>
      <c r="F602" s="1" t="s">
        <v>3442</v>
      </c>
      <c r="G602" s="1"/>
      <c r="H602" s="8">
        <v>2</v>
      </c>
      <c r="I602" s="1" t="s">
        <v>4914</v>
      </c>
      <c r="J602" s="1"/>
      <c r="K602" s="1" t="s">
        <v>3809</v>
      </c>
      <c r="L602" s="1" t="s">
        <v>3986</v>
      </c>
      <c r="M602" s="8" t="s">
        <v>4211</v>
      </c>
    </row>
    <row r="603" spans="2:13">
      <c r="B603" s="8" t="str">
        <f>VLOOKUP(M603,加盟校情報!$F$3:$K$2001,6,FALSE)</f>
        <v>491028</v>
      </c>
      <c r="C603" s="8">
        <v>601</v>
      </c>
      <c r="D603" s="8" t="s">
        <v>922</v>
      </c>
      <c r="E603" s="1" t="s">
        <v>923</v>
      </c>
      <c r="F603" s="1" t="s">
        <v>924</v>
      </c>
      <c r="G603" s="1"/>
      <c r="H603" s="8">
        <v>4</v>
      </c>
      <c r="I603" s="1" t="s">
        <v>4915</v>
      </c>
      <c r="J603" s="1"/>
      <c r="K603" s="1" t="s">
        <v>2632</v>
      </c>
      <c r="L603" s="1" t="s">
        <v>2556</v>
      </c>
      <c r="M603" s="8" t="s">
        <v>4211</v>
      </c>
    </row>
    <row r="604" spans="2:13">
      <c r="B604" s="8" t="str">
        <f>VLOOKUP(M604,加盟校情報!$F$3:$K$2001,6,FALSE)</f>
        <v>491028</v>
      </c>
      <c r="C604" s="8">
        <v>602</v>
      </c>
      <c r="D604" s="8" t="s">
        <v>919</v>
      </c>
      <c r="E604" s="1" t="s">
        <v>920</v>
      </c>
      <c r="F604" s="1" t="s">
        <v>921</v>
      </c>
      <c r="G604" s="1"/>
      <c r="H604" s="8">
        <v>4</v>
      </c>
      <c r="I604" s="1" t="s">
        <v>4916</v>
      </c>
      <c r="J604" s="1"/>
      <c r="K604" s="1" t="s">
        <v>3810</v>
      </c>
      <c r="L604" s="1" t="s">
        <v>4097</v>
      </c>
      <c r="M604" s="8" t="s">
        <v>4211</v>
      </c>
    </row>
    <row r="605" spans="2:13">
      <c r="B605" s="8" t="str">
        <f>VLOOKUP(M605,加盟校情報!$F$3:$K$2001,6,FALSE)</f>
        <v>491028</v>
      </c>
      <c r="C605" s="8">
        <v>603</v>
      </c>
      <c r="D605" s="8" t="s">
        <v>1993</v>
      </c>
      <c r="E605" s="1" t="s">
        <v>1994</v>
      </c>
      <c r="F605" s="1" t="s">
        <v>757</v>
      </c>
      <c r="G605" s="1"/>
      <c r="H605" s="8">
        <v>3</v>
      </c>
      <c r="I605" s="1" t="s">
        <v>4917</v>
      </c>
      <c r="J605" s="1"/>
      <c r="K605" s="1" t="s">
        <v>2614</v>
      </c>
      <c r="L605" s="1" t="s">
        <v>2683</v>
      </c>
      <c r="M605" s="8" t="s">
        <v>4211</v>
      </c>
    </row>
    <row r="606" spans="2:13">
      <c r="B606" s="8" t="str">
        <f>VLOOKUP(M606,加盟校情報!$F$3:$K$2001,6,FALSE)</f>
        <v>491028</v>
      </c>
      <c r="C606" s="8">
        <v>604</v>
      </c>
      <c r="D606" s="8" t="s">
        <v>2180</v>
      </c>
      <c r="E606" s="1" t="s">
        <v>2181</v>
      </c>
      <c r="F606" s="1" t="s">
        <v>2426</v>
      </c>
      <c r="G606" s="1"/>
      <c r="H606" s="8">
        <v>2</v>
      </c>
      <c r="I606" s="1" t="s">
        <v>4918</v>
      </c>
      <c r="J606" s="1"/>
      <c r="K606" s="1" t="s">
        <v>2751</v>
      </c>
      <c r="L606" s="1" t="s">
        <v>2477</v>
      </c>
      <c r="M606" s="8" t="s">
        <v>4211</v>
      </c>
    </row>
    <row r="607" spans="2:13">
      <c r="B607" s="8" t="str">
        <f>VLOOKUP(M607,加盟校情報!$F$3:$K$2001,6,FALSE)</f>
        <v>491028</v>
      </c>
      <c r="C607" s="8">
        <v>605</v>
      </c>
      <c r="D607" s="8" t="s">
        <v>2930</v>
      </c>
      <c r="E607" s="1" t="s">
        <v>3208</v>
      </c>
      <c r="F607" s="1" t="s">
        <v>3443</v>
      </c>
      <c r="G607" s="1"/>
      <c r="H607" s="8">
        <v>2</v>
      </c>
      <c r="I607" s="1" t="s">
        <v>4919</v>
      </c>
      <c r="J607" s="1"/>
      <c r="K607" s="1" t="s">
        <v>3811</v>
      </c>
      <c r="L607" s="1" t="s">
        <v>676</v>
      </c>
      <c r="M607" s="8" t="s">
        <v>4211</v>
      </c>
    </row>
    <row r="608" spans="2:13">
      <c r="B608" s="8" t="str">
        <f>VLOOKUP(M608,加盟校情報!$F$3:$K$2001,6,FALSE)</f>
        <v>491028</v>
      </c>
      <c r="C608" s="8">
        <v>606</v>
      </c>
      <c r="D608" s="8" t="s">
        <v>2931</v>
      </c>
      <c r="E608" s="1" t="s">
        <v>3209</v>
      </c>
      <c r="F608" s="1" t="s">
        <v>3444</v>
      </c>
      <c r="G608" s="1"/>
      <c r="H608" s="8">
        <v>2</v>
      </c>
      <c r="I608" s="1" t="s">
        <v>4920</v>
      </c>
      <c r="J608" s="1"/>
      <c r="K608" s="1" t="s">
        <v>3812</v>
      </c>
      <c r="L608" s="1" t="s">
        <v>2483</v>
      </c>
      <c r="M608" s="8" t="s">
        <v>4211</v>
      </c>
    </row>
    <row r="609" spans="2:13">
      <c r="B609" s="8" t="str">
        <f>VLOOKUP(M609,加盟校情報!$F$3:$K$2001,6,FALSE)</f>
        <v>491028</v>
      </c>
      <c r="C609" s="8">
        <v>607</v>
      </c>
      <c r="D609" s="8" t="s">
        <v>1997</v>
      </c>
      <c r="E609" s="1" t="s">
        <v>1998</v>
      </c>
      <c r="F609" s="1" t="s">
        <v>1575</v>
      </c>
      <c r="G609" s="1"/>
      <c r="H609" s="8">
        <v>3</v>
      </c>
      <c r="I609" s="1" t="s">
        <v>4921</v>
      </c>
      <c r="J609" s="1"/>
      <c r="K609" s="1" t="s">
        <v>3813</v>
      </c>
      <c r="L609" s="1" t="s">
        <v>4094</v>
      </c>
      <c r="M609" s="8" t="s">
        <v>4211</v>
      </c>
    </row>
    <row r="610" spans="2:13">
      <c r="B610" s="8" t="str">
        <f>VLOOKUP(M610,加盟校情報!$F$3:$K$2001,6,FALSE)</f>
        <v>491028</v>
      </c>
      <c r="C610" s="8">
        <v>608</v>
      </c>
      <c r="D610" s="8" t="s">
        <v>2932</v>
      </c>
      <c r="E610" s="1" t="s">
        <v>3210</v>
      </c>
      <c r="F610" s="1" t="s">
        <v>2384</v>
      </c>
      <c r="G610" s="1"/>
      <c r="H610" s="8">
        <v>2</v>
      </c>
      <c r="I610" s="1" t="s">
        <v>4922</v>
      </c>
      <c r="J610" s="1"/>
      <c r="K610" s="1" t="s">
        <v>3814</v>
      </c>
      <c r="L610" s="1" t="s">
        <v>734</v>
      </c>
      <c r="M610" s="8" t="s">
        <v>4211</v>
      </c>
    </row>
    <row r="611" spans="2:13">
      <c r="B611" s="8" t="str">
        <f>VLOOKUP(M611,加盟校情報!$F$3:$K$2001,6,FALSE)</f>
        <v>492296</v>
      </c>
      <c r="C611" s="8">
        <v>609</v>
      </c>
      <c r="D611" s="8" t="s">
        <v>573</v>
      </c>
      <c r="E611" s="1" t="s">
        <v>574</v>
      </c>
      <c r="F611" s="1" t="s">
        <v>575</v>
      </c>
      <c r="G611" s="1"/>
      <c r="H611" s="8">
        <v>4</v>
      </c>
      <c r="I611" s="1" t="s">
        <v>4923</v>
      </c>
      <c r="J611" s="1"/>
      <c r="K611" s="1" t="s">
        <v>2705</v>
      </c>
      <c r="L611" s="1" t="s">
        <v>2757</v>
      </c>
      <c r="M611" s="8" t="s">
        <v>4212</v>
      </c>
    </row>
    <row r="612" spans="2:13">
      <c r="B612" s="8" t="str">
        <f>VLOOKUP(M612,加盟校情報!$F$3:$K$2001,6,FALSE)</f>
        <v>492296</v>
      </c>
      <c r="C612" s="8">
        <v>610</v>
      </c>
      <c r="D612" s="8" t="s">
        <v>576</v>
      </c>
      <c r="E612" s="1" t="s">
        <v>577</v>
      </c>
      <c r="F612" s="1" t="s">
        <v>578</v>
      </c>
      <c r="G612" s="1"/>
      <c r="H612" s="8">
        <v>4</v>
      </c>
      <c r="I612" s="1" t="s">
        <v>4924</v>
      </c>
      <c r="J612" s="1"/>
      <c r="K612" s="1" t="s">
        <v>2758</v>
      </c>
      <c r="L612" s="1" t="s">
        <v>1120</v>
      </c>
      <c r="M612" s="8" t="s">
        <v>4212</v>
      </c>
    </row>
    <row r="613" spans="2:13">
      <c r="B613" s="8" t="str">
        <f>VLOOKUP(M613,加盟校情報!$F$3:$K$2001,6,FALSE)</f>
        <v>492296</v>
      </c>
      <c r="C613" s="8">
        <v>611</v>
      </c>
      <c r="D613" s="8" t="s">
        <v>579</v>
      </c>
      <c r="E613" s="1" t="s">
        <v>580</v>
      </c>
      <c r="F613" s="1" t="s">
        <v>53</v>
      </c>
      <c r="G613" s="1"/>
      <c r="H613" s="8">
        <v>4</v>
      </c>
      <c r="I613" s="1" t="s">
        <v>4925</v>
      </c>
      <c r="J613" s="1"/>
      <c r="K613" s="1" t="s">
        <v>2759</v>
      </c>
      <c r="L613" s="1" t="s">
        <v>2634</v>
      </c>
      <c r="M613" s="8" t="s">
        <v>4212</v>
      </c>
    </row>
    <row r="614" spans="2:13">
      <c r="B614" s="8" t="str">
        <f>VLOOKUP(M614,加盟校情報!$F$3:$K$2001,6,FALSE)</f>
        <v>492296</v>
      </c>
      <c r="C614" s="8">
        <v>612</v>
      </c>
      <c r="D614" s="8" t="s">
        <v>569</v>
      </c>
      <c r="E614" s="1" t="s">
        <v>570</v>
      </c>
      <c r="F614" s="1" t="s">
        <v>571</v>
      </c>
      <c r="G614" s="1"/>
      <c r="H614" s="8">
        <v>4</v>
      </c>
      <c r="I614" s="1" t="s">
        <v>4926</v>
      </c>
      <c r="J614" s="1"/>
      <c r="K614" s="1" t="s">
        <v>2755</v>
      </c>
      <c r="L614" s="1" t="s">
        <v>2643</v>
      </c>
      <c r="M614" s="8" t="s">
        <v>4212</v>
      </c>
    </row>
    <row r="615" spans="2:13">
      <c r="B615" s="8" t="str">
        <f>VLOOKUP(M615,加盟校情報!$F$3:$K$2001,6,FALSE)</f>
        <v>492296</v>
      </c>
      <c r="C615" s="8">
        <v>613</v>
      </c>
      <c r="D615" s="8" t="s">
        <v>581</v>
      </c>
      <c r="E615" s="1" t="s">
        <v>582</v>
      </c>
      <c r="F615" s="1" t="s">
        <v>462</v>
      </c>
      <c r="G615" s="1"/>
      <c r="H615" s="8">
        <v>4</v>
      </c>
      <c r="I615" s="1" t="s">
        <v>4927</v>
      </c>
      <c r="J615" s="1"/>
      <c r="K615" s="1" t="s">
        <v>2760</v>
      </c>
      <c r="L615" s="1" t="s">
        <v>2761</v>
      </c>
      <c r="M615" s="8" t="s">
        <v>4212</v>
      </c>
    </row>
    <row r="616" spans="2:13">
      <c r="B616" s="8" t="str">
        <f>VLOOKUP(M616,加盟校情報!$F$3:$K$2001,6,FALSE)</f>
        <v>492296</v>
      </c>
      <c r="C616" s="8">
        <v>614</v>
      </c>
      <c r="D616" s="8" t="s">
        <v>591</v>
      </c>
      <c r="E616" s="1" t="s">
        <v>592</v>
      </c>
      <c r="F616" s="1" t="s">
        <v>593</v>
      </c>
      <c r="G616" s="1"/>
      <c r="H616" s="8">
        <v>3</v>
      </c>
      <c r="I616" s="1" t="s">
        <v>4928</v>
      </c>
      <c r="J616" s="1"/>
      <c r="K616" s="1" t="s">
        <v>2765</v>
      </c>
      <c r="L616" s="1" t="s">
        <v>2636</v>
      </c>
      <c r="M616" s="8" t="s">
        <v>4212</v>
      </c>
    </row>
    <row r="617" spans="2:13">
      <c r="B617" s="8" t="str">
        <f>VLOOKUP(M617,加盟校情報!$F$3:$K$2001,6,FALSE)</f>
        <v>492296</v>
      </c>
      <c r="C617" s="8">
        <v>615</v>
      </c>
      <c r="D617" s="8" t="s">
        <v>594</v>
      </c>
      <c r="E617" s="1" t="s">
        <v>595</v>
      </c>
      <c r="F617" s="1" t="s">
        <v>596</v>
      </c>
      <c r="G617" s="1"/>
      <c r="H617" s="8">
        <v>3</v>
      </c>
      <c r="I617" s="1" t="s">
        <v>4929</v>
      </c>
      <c r="J617" s="1"/>
      <c r="K617" s="1" t="s">
        <v>2766</v>
      </c>
      <c r="L617" s="1" t="s">
        <v>1098</v>
      </c>
      <c r="M617" s="8" t="s">
        <v>4212</v>
      </c>
    </row>
    <row r="618" spans="2:13">
      <c r="B618" s="8" t="str">
        <f>VLOOKUP(M618,加盟校情報!$F$3:$K$2001,6,FALSE)</f>
        <v>492296</v>
      </c>
      <c r="C618" s="8">
        <v>616</v>
      </c>
      <c r="D618" s="8" t="s">
        <v>588</v>
      </c>
      <c r="E618" s="1" t="s">
        <v>589</v>
      </c>
      <c r="F618" s="1" t="s">
        <v>590</v>
      </c>
      <c r="G618" s="1"/>
      <c r="H618" s="8">
        <v>3</v>
      </c>
      <c r="I618" s="1" t="s">
        <v>4930</v>
      </c>
      <c r="J618" s="1"/>
      <c r="K618" s="1" t="s">
        <v>2764</v>
      </c>
      <c r="L618" s="1" t="s">
        <v>2520</v>
      </c>
      <c r="M618" s="8" t="s">
        <v>4212</v>
      </c>
    </row>
    <row r="619" spans="2:13">
      <c r="B619" s="8" t="str">
        <f>VLOOKUP(M619,加盟校情報!$F$3:$K$2001,6,FALSE)</f>
        <v>492296</v>
      </c>
      <c r="C619" s="8">
        <v>617</v>
      </c>
      <c r="D619" s="8" t="s">
        <v>2152</v>
      </c>
      <c r="E619" s="1" t="s">
        <v>2153</v>
      </c>
      <c r="F619" s="1" t="s">
        <v>2319</v>
      </c>
      <c r="G619" s="1"/>
      <c r="H619" s="8">
        <v>2</v>
      </c>
      <c r="I619" s="1" t="s">
        <v>4931</v>
      </c>
      <c r="J619" s="1"/>
      <c r="K619" s="1" t="s">
        <v>3728</v>
      </c>
      <c r="L619" s="1" t="s">
        <v>2781</v>
      </c>
      <c r="M619" s="8" t="s">
        <v>4212</v>
      </c>
    </row>
    <row r="620" spans="2:13">
      <c r="B620" s="8" t="str">
        <f>VLOOKUP(M620,加盟校情報!$F$3:$K$2001,6,FALSE)</f>
        <v>492296</v>
      </c>
      <c r="C620" s="8">
        <v>618</v>
      </c>
      <c r="D620" s="8" t="s">
        <v>1851</v>
      </c>
      <c r="E620" s="1" t="s">
        <v>1852</v>
      </c>
      <c r="F620" s="1" t="s">
        <v>2304</v>
      </c>
      <c r="G620" s="1"/>
      <c r="H620" s="8">
        <v>2</v>
      </c>
      <c r="I620" s="1" t="s">
        <v>4932</v>
      </c>
      <c r="J620" s="1"/>
      <c r="K620" s="1" t="s">
        <v>1126</v>
      </c>
      <c r="L620" s="1" t="s">
        <v>2576</v>
      </c>
      <c r="M620" s="8" t="s">
        <v>4212</v>
      </c>
    </row>
    <row r="621" spans="2:13">
      <c r="B621" s="8" t="str">
        <f>VLOOKUP(M621,加盟校情報!$F$3:$K$2001,6,FALSE)</f>
        <v>492296</v>
      </c>
      <c r="C621" s="8">
        <v>619</v>
      </c>
      <c r="D621" s="8" t="s">
        <v>1853</v>
      </c>
      <c r="E621" s="1" t="s">
        <v>1854</v>
      </c>
      <c r="F621" s="1" t="s">
        <v>2305</v>
      </c>
      <c r="G621" s="1"/>
      <c r="H621" s="8">
        <v>2</v>
      </c>
      <c r="I621" s="1" t="s">
        <v>4933</v>
      </c>
      <c r="J621" s="1"/>
      <c r="K621" s="1" t="s">
        <v>2773</v>
      </c>
      <c r="L621" s="1" t="s">
        <v>2552</v>
      </c>
      <c r="M621" s="8" t="s">
        <v>4212</v>
      </c>
    </row>
    <row r="622" spans="2:13">
      <c r="B622" s="8" t="str">
        <f>VLOOKUP(M622,加盟校情報!$F$3:$K$2001,6,FALSE)</f>
        <v>492296</v>
      </c>
      <c r="C622" s="8">
        <v>620</v>
      </c>
      <c r="D622" s="8" t="s">
        <v>1847</v>
      </c>
      <c r="E622" s="1" t="s">
        <v>1848</v>
      </c>
      <c r="F622" s="1" t="s">
        <v>2302</v>
      </c>
      <c r="G622" s="1"/>
      <c r="H622" s="8">
        <v>2</v>
      </c>
      <c r="I622" s="1" t="s">
        <v>4934</v>
      </c>
      <c r="J622" s="1"/>
      <c r="K622" s="1" t="s">
        <v>2769</v>
      </c>
      <c r="L622" s="1" t="s">
        <v>2770</v>
      </c>
      <c r="M622" s="8" t="s">
        <v>4212</v>
      </c>
    </row>
    <row r="623" spans="2:13">
      <c r="B623" s="8" t="str">
        <f>VLOOKUP(M623,加盟校情報!$F$3:$K$2001,6,FALSE)</f>
        <v>492296</v>
      </c>
      <c r="C623" s="8">
        <v>621</v>
      </c>
      <c r="D623" s="8" t="s">
        <v>2933</v>
      </c>
      <c r="E623" s="1" t="s">
        <v>3211</v>
      </c>
      <c r="F623" s="1" t="s">
        <v>3412</v>
      </c>
      <c r="G623" s="1"/>
      <c r="H623" s="8">
        <v>1</v>
      </c>
      <c r="I623" s="1" t="s">
        <v>4935</v>
      </c>
      <c r="J623" s="1"/>
      <c r="K623" s="1" t="s">
        <v>3559</v>
      </c>
      <c r="L623" s="1" t="s">
        <v>4108</v>
      </c>
      <c r="M623" s="8" t="s">
        <v>4212</v>
      </c>
    </row>
    <row r="624" spans="2:13">
      <c r="B624" s="8" t="str">
        <f>VLOOKUP(M624,加盟校情報!$F$3:$K$2001,6,FALSE)</f>
        <v>492296</v>
      </c>
      <c r="C624" s="8">
        <v>622</v>
      </c>
      <c r="D624" s="8" t="s">
        <v>572</v>
      </c>
      <c r="E624" s="1" t="s">
        <v>1843</v>
      </c>
      <c r="F624" s="1" t="s">
        <v>401</v>
      </c>
      <c r="G624" s="1"/>
      <c r="H624" s="8">
        <v>4</v>
      </c>
      <c r="I624" s="1" t="s">
        <v>4936</v>
      </c>
      <c r="J624" s="1"/>
      <c r="K624" s="1" t="s">
        <v>2756</v>
      </c>
      <c r="L624" s="1" t="s">
        <v>2578</v>
      </c>
      <c r="M624" s="8" t="s">
        <v>4212</v>
      </c>
    </row>
    <row r="625" spans="2:13">
      <c r="B625" s="8" t="str">
        <f>VLOOKUP(M625,加盟校情報!$F$3:$K$2001,6,FALSE)</f>
        <v>492296</v>
      </c>
      <c r="C625" s="8">
        <v>623</v>
      </c>
      <c r="D625" s="8" t="s">
        <v>2934</v>
      </c>
      <c r="E625" s="1" t="s">
        <v>3212</v>
      </c>
      <c r="F625" s="1" t="s">
        <v>3386</v>
      </c>
      <c r="G625" s="1"/>
      <c r="H625" s="8">
        <v>1</v>
      </c>
      <c r="I625" s="1" t="s">
        <v>4937</v>
      </c>
      <c r="J625" s="1"/>
      <c r="K625" s="1" t="s">
        <v>3815</v>
      </c>
      <c r="L625" s="1" t="s">
        <v>4109</v>
      </c>
      <c r="M625" s="8" t="s">
        <v>4212</v>
      </c>
    </row>
    <row r="626" spans="2:13">
      <c r="B626" s="8" t="str">
        <f>VLOOKUP(M626,加盟校情報!$F$3:$K$2001,6,FALSE)</f>
        <v>492296</v>
      </c>
      <c r="C626" s="8">
        <v>624</v>
      </c>
      <c r="D626" s="8" t="s">
        <v>2935</v>
      </c>
      <c r="E626" s="1" t="s">
        <v>3213</v>
      </c>
      <c r="F626" s="1" t="s">
        <v>3445</v>
      </c>
      <c r="G626" s="1"/>
      <c r="H626" s="8">
        <v>1</v>
      </c>
      <c r="I626" s="1" t="s">
        <v>4938</v>
      </c>
      <c r="J626" s="1"/>
      <c r="K626" s="1" t="s">
        <v>3816</v>
      </c>
      <c r="L626" s="1" t="s">
        <v>689</v>
      </c>
      <c r="M626" s="8" t="s">
        <v>4212</v>
      </c>
    </row>
    <row r="627" spans="2:13">
      <c r="B627" s="8" t="str">
        <f>VLOOKUP(M627,加盟校情報!$F$3:$K$2001,6,FALSE)</f>
        <v>492296</v>
      </c>
      <c r="C627" s="8">
        <v>625</v>
      </c>
      <c r="D627" s="8" t="s">
        <v>1844</v>
      </c>
      <c r="E627" s="1" t="s">
        <v>583</v>
      </c>
      <c r="F627" s="1" t="s">
        <v>584</v>
      </c>
      <c r="G627" s="1"/>
      <c r="H627" s="8">
        <v>3</v>
      </c>
      <c r="I627" s="1" t="s">
        <v>4939</v>
      </c>
      <c r="J627" s="1"/>
      <c r="K627" s="1" t="s">
        <v>2762</v>
      </c>
      <c r="L627" s="1" t="s">
        <v>1102</v>
      </c>
      <c r="M627" s="8" t="s">
        <v>4212</v>
      </c>
    </row>
    <row r="628" spans="2:13">
      <c r="B628" s="8" t="str">
        <f>VLOOKUP(M628,加盟校情報!$F$3:$K$2001,6,FALSE)</f>
        <v>492296</v>
      </c>
      <c r="C628" s="8">
        <v>626</v>
      </c>
      <c r="D628" s="8" t="s">
        <v>2936</v>
      </c>
      <c r="E628" s="1" t="s">
        <v>3214</v>
      </c>
      <c r="F628" s="1" t="s">
        <v>3446</v>
      </c>
      <c r="G628" s="1"/>
      <c r="H628" s="8">
        <v>1</v>
      </c>
      <c r="I628" s="1" t="s">
        <v>4940</v>
      </c>
      <c r="J628" s="1"/>
      <c r="K628" s="1" t="s">
        <v>2472</v>
      </c>
      <c r="L628" s="1" t="s">
        <v>689</v>
      </c>
      <c r="M628" s="8" t="s">
        <v>4212</v>
      </c>
    </row>
    <row r="629" spans="2:13">
      <c r="B629" s="8" t="str">
        <f>VLOOKUP(M629,加盟校情報!$F$3:$K$2001,6,FALSE)</f>
        <v>492296</v>
      </c>
      <c r="C629" s="8">
        <v>627</v>
      </c>
      <c r="D629" s="8" t="s">
        <v>1857</v>
      </c>
      <c r="E629" s="1" t="s">
        <v>1858</v>
      </c>
      <c r="F629" s="1" t="s">
        <v>2307</v>
      </c>
      <c r="G629" s="1"/>
      <c r="H629" s="8">
        <v>2</v>
      </c>
      <c r="I629" s="1" t="s">
        <v>4941</v>
      </c>
      <c r="J629" s="1"/>
      <c r="K629" s="1" t="s">
        <v>2653</v>
      </c>
      <c r="L629" s="1" t="s">
        <v>2774</v>
      </c>
      <c r="M629" s="8" t="s">
        <v>4212</v>
      </c>
    </row>
    <row r="630" spans="2:13">
      <c r="B630" s="8" t="str">
        <f>VLOOKUP(M630,加盟校情報!$F$3:$K$2001,6,FALSE)</f>
        <v>492296</v>
      </c>
      <c r="C630" s="8">
        <v>628</v>
      </c>
      <c r="D630" s="8" t="s">
        <v>1849</v>
      </c>
      <c r="E630" s="1" t="s">
        <v>1850</v>
      </c>
      <c r="F630" s="1" t="s">
        <v>2303</v>
      </c>
      <c r="G630" s="1"/>
      <c r="H630" s="8">
        <v>2</v>
      </c>
      <c r="I630" s="1" t="s">
        <v>4942</v>
      </c>
      <c r="J630" s="1"/>
      <c r="K630" s="1" t="s">
        <v>2771</v>
      </c>
      <c r="L630" s="1" t="s">
        <v>2772</v>
      </c>
      <c r="M630" s="8" t="s">
        <v>4212</v>
      </c>
    </row>
    <row r="631" spans="2:13">
      <c r="B631" s="8" t="str">
        <f>VLOOKUP(M631,加盟校情報!$F$3:$K$2001,6,FALSE)</f>
        <v>492296</v>
      </c>
      <c r="C631" s="8">
        <v>629</v>
      </c>
      <c r="D631" s="8" t="s">
        <v>1855</v>
      </c>
      <c r="E631" s="1" t="s">
        <v>1856</v>
      </c>
      <c r="F631" s="1" t="s">
        <v>2306</v>
      </c>
      <c r="G631" s="1"/>
      <c r="H631" s="8">
        <v>2</v>
      </c>
      <c r="I631" s="1" t="s">
        <v>4943</v>
      </c>
      <c r="J631" s="1"/>
      <c r="K631" s="1" t="s">
        <v>694</v>
      </c>
      <c r="L631" s="1" t="s">
        <v>2450</v>
      </c>
      <c r="M631" s="8" t="s">
        <v>4212</v>
      </c>
    </row>
    <row r="632" spans="2:13">
      <c r="B632" s="8" t="str">
        <f>VLOOKUP(M632,加盟校情報!$F$3:$K$2001,6,FALSE)</f>
        <v>492296</v>
      </c>
      <c r="C632" s="8">
        <v>630</v>
      </c>
      <c r="D632" s="8" t="s">
        <v>2937</v>
      </c>
      <c r="E632" s="1" t="s">
        <v>3215</v>
      </c>
      <c r="F632" s="1" t="s">
        <v>3447</v>
      </c>
      <c r="G632" s="1"/>
      <c r="H632" s="8">
        <v>1</v>
      </c>
      <c r="I632" s="1" t="s">
        <v>4944</v>
      </c>
      <c r="J632" s="1"/>
      <c r="K632" s="1" t="s">
        <v>3817</v>
      </c>
      <c r="L632" s="1" t="s">
        <v>4110</v>
      </c>
      <c r="M632" s="8" t="s">
        <v>4212</v>
      </c>
    </row>
    <row r="633" spans="2:13">
      <c r="B633" s="8" t="str">
        <f>VLOOKUP(M633,加盟校情報!$F$3:$K$2001,6,FALSE)</f>
        <v>492296</v>
      </c>
      <c r="C633" s="8">
        <v>631</v>
      </c>
      <c r="D633" s="8" t="s">
        <v>2938</v>
      </c>
      <c r="E633" s="1" t="s">
        <v>3216</v>
      </c>
      <c r="F633" s="1" t="s">
        <v>3384</v>
      </c>
      <c r="G633" s="1"/>
      <c r="H633" s="8">
        <v>1</v>
      </c>
      <c r="I633" s="1" t="s">
        <v>4945</v>
      </c>
      <c r="J633" s="1"/>
      <c r="K633" s="1" t="s">
        <v>3818</v>
      </c>
      <c r="L633" s="1" t="s">
        <v>4111</v>
      </c>
      <c r="M633" s="8" t="s">
        <v>4212</v>
      </c>
    </row>
    <row r="634" spans="2:13">
      <c r="B634" s="8" t="str">
        <f>VLOOKUP(M634,加盟校情報!$F$3:$K$2001,6,FALSE)</f>
        <v>492296</v>
      </c>
      <c r="C634" s="8">
        <v>632</v>
      </c>
      <c r="D634" s="8" t="s">
        <v>585</v>
      </c>
      <c r="E634" s="1" t="s">
        <v>586</v>
      </c>
      <c r="F634" s="1" t="s">
        <v>2301</v>
      </c>
      <c r="G634" s="1"/>
      <c r="H634" s="8">
        <v>3</v>
      </c>
      <c r="I634" s="1" t="s">
        <v>4946</v>
      </c>
      <c r="J634" s="1"/>
      <c r="K634" s="1" t="s">
        <v>2447</v>
      </c>
      <c r="L634" s="1" t="s">
        <v>2763</v>
      </c>
      <c r="M634" s="8" t="s">
        <v>4212</v>
      </c>
    </row>
    <row r="635" spans="2:13">
      <c r="B635" s="8" t="str">
        <f>VLOOKUP(M635,加盟校情報!$F$3:$K$2001,6,FALSE)</f>
        <v>492296</v>
      </c>
      <c r="C635" s="8">
        <v>633</v>
      </c>
      <c r="D635" s="8" t="s">
        <v>2939</v>
      </c>
      <c r="E635" s="1" t="s">
        <v>3217</v>
      </c>
      <c r="F635" s="1" t="s">
        <v>2357</v>
      </c>
      <c r="G635" s="1"/>
      <c r="H635" s="8">
        <v>1</v>
      </c>
      <c r="I635" s="1" t="s">
        <v>4947</v>
      </c>
      <c r="J635" s="1"/>
      <c r="K635" s="1" t="s">
        <v>3819</v>
      </c>
      <c r="L635" s="1" t="s">
        <v>4112</v>
      </c>
      <c r="M635" s="8" t="s">
        <v>4212</v>
      </c>
    </row>
    <row r="636" spans="2:13">
      <c r="B636" s="8" t="str">
        <f>VLOOKUP(M636,加盟校情報!$F$3:$K$2001,6,FALSE)</f>
        <v>492296</v>
      </c>
      <c r="C636" s="8">
        <v>634</v>
      </c>
      <c r="D636" s="8" t="s">
        <v>1845</v>
      </c>
      <c r="E636" s="1" t="s">
        <v>1846</v>
      </c>
      <c r="F636" s="1" t="s">
        <v>2249</v>
      </c>
      <c r="G636" s="1"/>
      <c r="H636" s="8">
        <v>2</v>
      </c>
      <c r="I636" s="1" t="s">
        <v>4948</v>
      </c>
      <c r="J636" s="1"/>
      <c r="K636" s="1" t="s">
        <v>2767</v>
      </c>
      <c r="L636" s="1" t="s">
        <v>2768</v>
      </c>
      <c r="M636" s="8" t="s">
        <v>4212</v>
      </c>
    </row>
    <row r="637" spans="2:13">
      <c r="B637" s="8" t="str">
        <f>VLOOKUP(M637,加盟校情報!$F$3:$K$2001,6,FALSE)</f>
        <v>492296</v>
      </c>
      <c r="C637" s="8">
        <v>635</v>
      </c>
      <c r="D637" s="8" t="s">
        <v>2940</v>
      </c>
      <c r="E637" s="1" t="s">
        <v>3218</v>
      </c>
      <c r="F637" s="1" t="s">
        <v>2387</v>
      </c>
      <c r="G637" s="1"/>
      <c r="H637" s="8">
        <v>2</v>
      </c>
      <c r="I637" s="1" t="s">
        <v>4949</v>
      </c>
      <c r="J637" s="1"/>
      <c r="K637" s="1" t="s">
        <v>2607</v>
      </c>
      <c r="L637" s="1" t="s">
        <v>2743</v>
      </c>
      <c r="M637" s="8" t="s">
        <v>4212</v>
      </c>
    </row>
    <row r="638" spans="2:13">
      <c r="B638" s="8" t="str">
        <f>VLOOKUP(M638,加盟校情報!$F$3:$K$2001,6,FALSE)</f>
        <v>492292</v>
      </c>
      <c r="C638" s="8">
        <v>636</v>
      </c>
      <c r="D638" s="47" t="s">
        <v>2074</v>
      </c>
      <c r="E638" s="1" t="s">
        <v>2075</v>
      </c>
      <c r="F638" s="1" t="s">
        <v>2389</v>
      </c>
      <c r="G638" s="1"/>
      <c r="H638" s="47">
        <v>2</v>
      </c>
      <c r="I638" s="1" t="s">
        <v>4950</v>
      </c>
      <c r="J638" s="1"/>
      <c r="K638" s="1" t="s">
        <v>3820</v>
      </c>
      <c r="L638" s="1" t="s">
        <v>696</v>
      </c>
      <c r="M638" s="47" t="s">
        <v>1020</v>
      </c>
    </row>
    <row r="639" spans="2:13">
      <c r="B639" s="8" t="str">
        <f>VLOOKUP(M639,加盟校情報!$F$3:$K$2001,6,FALSE)</f>
        <v>492292</v>
      </c>
      <c r="C639" s="8">
        <v>637</v>
      </c>
      <c r="D639" s="8" t="s">
        <v>1021</v>
      </c>
      <c r="E639" s="1" t="s">
        <v>1022</v>
      </c>
      <c r="F639" s="1" t="s">
        <v>174</v>
      </c>
      <c r="G639" s="1"/>
      <c r="H639" s="8">
        <v>4</v>
      </c>
      <c r="I639" s="1" t="s">
        <v>4951</v>
      </c>
      <c r="J639" s="1"/>
      <c r="K639" s="1" t="s">
        <v>2702</v>
      </c>
      <c r="L639" s="1" t="s">
        <v>693</v>
      </c>
      <c r="M639" s="8" t="s">
        <v>1020</v>
      </c>
    </row>
    <row r="640" spans="2:13">
      <c r="B640" s="8" t="str">
        <f>VLOOKUP(M640,加盟校情報!$F$3:$K$2001,6,FALSE)</f>
        <v>492292</v>
      </c>
      <c r="C640" s="8">
        <v>638</v>
      </c>
      <c r="D640" s="8" t="s">
        <v>1034</v>
      </c>
      <c r="E640" s="1" t="s">
        <v>1035</v>
      </c>
      <c r="F640" s="1" t="s">
        <v>1036</v>
      </c>
      <c r="G640" s="1"/>
      <c r="H640" s="8">
        <v>4</v>
      </c>
      <c r="I640" s="1" t="s">
        <v>4952</v>
      </c>
      <c r="J640" s="1"/>
      <c r="K640" s="1" t="s">
        <v>2472</v>
      </c>
      <c r="L640" s="1" t="s">
        <v>3968</v>
      </c>
      <c r="M640" s="8" t="s">
        <v>1020</v>
      </c>
    </row>
    <row r="641" spans="2:13">
      <c r="B641" s="8" t="str">
        <f>VLOOKUP(M641,加盟校情報!$F$3:$K$2001,6,FALSE)</f>
        <v>492292</v>
      </c>
      <c r="C641" s="8">
        <v>639</v>
      </c>
      <c r="D641" s="8" t="s">
        <v>1026</v>
      </c>
      <c r="E641" s="1" t="s">
        <v>1027</v>
      </c>
      <c r="F641" s="1" t="s">
        <v>2385</v>
      </c>
      <c r="G641" s="1"/>
      <c r="H641" s="8">
        <v>4</v>
      </c>
      <c r="I641" s="1" t="s">
        <v>4953</v>
      </c>
      <c r="J641" s="1"/>
      <c r="K641" s="1" t="s">
        <v>1686</v>
      </c>
      <c r="L641" s="1" t="s">
        <v>2696</v>
      </c>
      <c r="M641" s="8" t="s">
        <v>1020</v>
      </c>
    </row>
    <row r="642" spans="2:13">
      <c r="B642" s="8" t="str">
        <f>VLOOKUP(M642,加盟校情報!$F$3:$K$2001,6,FALSE)</f>
        <v>492292</v>
      </c>
      <c r="C642" s="8">
        <v>640</v>
      </c>
      <c r="D642" s="8" t="s">
        <v>2062</v>
      </c>
      <c r="E642" s="1" t="s">
        <v>1023</v>
      </c>
      <c r="F642" s="1" t="s">
        <v>1024</v>
      </c>
      <c r="G642" s="1"/>
      <c r="H642" s="8">
        <v>4</v>
      </c>
      <c r="I642" s="1" t="s">
        <v>4954</v>
      </c>
      <c r="J642" s="1"/>
      <c r="K642" s="1" t="s">
        <v>3821</v>
      </c>
      <c r="L642" s="1" t="s">
        <v>3969</v>
      </c>
      <c r="M642" s="8" t="s">
        <v>1020</v>
      </c>
    </row>
    <row r="643" spans="2:13">
      <c r="B643" s="8" t="str">
        <f>VLOOKUP(M643,加盟校情報!$F$3:$K$2001,6,FALSE)</f>
        <v>492292</v>
      </c>
      <c r="C643" s="8">
        <v>641</v>
      </c>
      <c r="D643" s="8" t="s">
        <v>1030</v>
      </c>
      <c r="E643" s="1" t="s">
        <v>1031</v>
      </c>
      <c r="F643" s="1" t="s">
        <v>893</v>
      </c>
      <c r="G643" s="1"/>
      <c r="H643" s="8">
        <v>2</v>
      </c>
      <c r="I643" s="1" t="s">
        <v>4955</v>
      </c>
      <c r="J643" s="1"/>
      <c r="K643" s="1" t="s">
        <v>3811</v>
      </c>
      <c r="L643" s="1" t="s">
        <v>2445</v>
      </c>
      <c r="M643" s="8" t="s">
        <v>1020</v>
      </c>
    </row>
    <row r="644" spans="2:13">
      <c r="B644" s="8" t="str">
        <f>VLOOKUP(M644,加盟校情報!$F$3:$K$2001,6,FALSE)</f>
        <v>492292</v>
      </c>
      <c r="C644" s="8">
        <v>642</v>
      </c>
      <c r="D644" s="8" t="s">
        <v>1028</v>
      </c>
      <c r="E644" s="1" t="s">
        <v>1029</v>
      </c>
      <c r="F644" s="1" t="s">
        <v>130</v>
      </c>
      <c r="G644" s="1"/>
      <c r="H644" s="8">
        <v>4</v>
      </c>
      <c r="I644" s="1" t="s">
        <v>4956</v>
      </c>
      <c r="J644" s="1"/>
      <c r="K644" s="1" t="s">
        <v>3822</v>
      </c>
      <c r="L644" s="1" t="s">
        <v>1127</v>
      </c>
      <c r="M644" s="8" t="s">
        <v>1020</v>
      </c>
    </row>
    <row r="645" spans="2:13">
      <c r="B645" s="8" t="str">
        <f>VLOOKUP(M645,加盟校情報!$F$3:$K$2001,6,FALSE)</f>
        <v>492292</v>
      </c>
      <c r="C645" s="8">
        <v>643</v>
      </c>
      <c r="D645" s="8" t="s">
        <v>1032</v>
      </c>
      <c r="E645" s="1" t="s">
        <v>1033</v>
      </c>
      <c r="F645" s="1" t="s">
        <v>361</v>
      </c>
      <c r="G645" s="1"/>
      <c r="H645" s="8">
        <v>4</v>
      </c>
      <c r="I645" s="1" t="s">
        <v>4957</v>
      </c>
      <c r="J645" s="1"/>
      <c r="K645" s="1" t="s">
        <v>3801</v>
      </c>
      <c r="L645" s="1" t="s">
        <v>4113</v>
      </c>
      <c r="M645" s="8" t="s">
        <v>1020</v>
      </c>
    </row>
    <row r="646" spans="2:13">
      <c r="B646" s="8" t="str">
        <f>VLOOKUP(M646,加盟校情報!$F$3:$K$2001,6,FALSE)</f>
        <v>492292</v>
      </c>
      <c r="C646" s="8">
        <v>644</v>
      </c>
      <c r="D646" s="8" t="s">
        <v>2063</v>
      </c>
      <c r="E646" s="1" t="s">
        <v>1062</v>
      </c>
      <c r="F646" s="1" t="s">
        <v>1063</v>
      </c>
      <c r="G646" s="1"/>
      <c r="H646" s="8">
        <v>3</v>
      </c>
      <c r="I646" s="1" t="s">
        <v>4958</v>
      </c>
      <c r="J646" s="1"/>
      <c r="K646" s="1" t="s">
        <v>3823</v>
      </c>
      <c r="L646" s="1" t="s">
        <v>2445</v>
      </c>
      <c r="M646" s="8" t="s">
        <v>1020</v>
      </c>
    </row>
    <row r="647" spans="2:13">
      <c r="B647" s="8" t="str">
        <f>VLOOKUP(M647,加盟校情報!$F$3:$K$2001,6,FALSE)</f>
        <v>492292</v>
      </c>
      <c r="C647" s="8">
        <v>645</v>
      </c>
      <c r="D647" s="8" t="s">
        <v>1051</v>
      </c>
      <c r="E647" s="1" t="s">
        <v>1052</v>
      </c>
      <c r="F647" s="1" t="s">
        <v>228</v>
      </c>
      <c r="G647" s="1"/>
      <c r="H647" s="8">
        <v>3</v>
      </c>
      <c r="I647" s="1" t="s">
        <v>4959</v>
      </c>
      <c r="J647" s="1"/>
      <c r="K647" s="1" t="s">
        <v>3824</v>
      </c>
      <c r="L647" s="1" t="s">
        <v>4114</v>
      </c>
      <c r="M647" s="8" t="s">
        <v>1020</v>
      </c>
    </row>
    <row r="648" spans="2:13">
      <c r="B648" s="8" t="str">
        <f>VLOOKUP(M648,加盟校情報!$F$3:$K$2001,6,FALSE)</f>
        <v>492292</v>
      </c>
      <c r="C648" s="8">
        <v>646</v>
      </c>
      <c r="D648" s="8" t="s">
        <v>1040</v>
      </c>
      <c r="E648" s="1" t="s">
        <v>1041</v>
      </c>
      <c r="F648" s="1" t="s">
        <v>908</v>
      </c>
      <c r="G648" s="1"/>
      <c r="H648" s="8">
        <v>3</v>
      </c>
      <c r="I648" s="1" t="s">
        <v>4960</v>
      </c>
      <c r="J648" s="1"/>
      <c r="K648" s="1" t="s">
        <v>3825</v>
      </c>
      <c r="L648" s="1" t="s">
        <v>1110</v>
      </c>
      <c r="M648" s="8" t="s">
        <v>1020</v>
      </c>
    </row>
    <row r="649" spans="2:13">
      <c r="B649" s="8" t="str">
        <f>VLOOKUP(M649,加盟校情報!$F$3:$K$2001,6,FALSE)</f>
        <v>492292</v>
      </c>
      <c r="C649" s="8">
        <v>647</v>
      </c>
      <c r="D649" s="8" t="s">
        <v>2076</v>
      </c>
      <c r="E649" s="1" t="s">
        <v>2077</v>
      </c>
      <c r="F649" s="1" t="s">
        <v>2370</v>
      </c>
      <c r="G649" s="1"/>
      <c r="H649" s="8">
        <v>2</v>
      </c>
      <c r="I649" s="1" t="s">
        <v>4961</v>
      </c>
      <c r="J649" s="1"/>
      <c r="K649" s="1" t="s">
        <v>685</v>
      </c>
      <c r="L649" s="1" t="s">
        <v>4115</v>
      </c>
      <c r="M649" s="8" t="s">
        <v>1020</v>
      </c>
    </row>
    <row r="650" spans="2:13">
      <c r="B650" s="8" t="str">
        <f>VLOOKUP(M650,加盟校情報!$F$3:$K$2001,6,FALSE)</f>
        <v>492292</v>
      </c>
      <c r="C650" s="8">
        <v>648</v>
      </c>
      <c r="D650" s="8" t="s">
        <v>2078</v>
      </c>
      <c r="E650" s="1" t="s">
        <v>2079</v>
      </c>
      <c r="F650" s="1" t="s">
        <v>2246</v>
      </c>
      <c r="G650" s="1"/>
      <c r="H650" s="8">
        <v>2</v>
      </c>
      <c r="I650" s="1" t="s">
        <v>4962</v>
      </c>
      <c r="J650" s="1"/>
      <c r="K650" s="1" t="s">
        <v>3598</v>
      </c>
      <c r="L650" s="1" t="s">
        <v>4116</v>
      </c>
      <c r="M650" s="8" t="s">
        <v>1020</v>
      </c>
    </row>
    <row r="651" spans="2:13">
      <c r="B651" s="8" t="str">
        <f>VLOOKUP(M651,加盟校情報!$F$3:$K$2001,6,FALSE)</f>
        <v>492292</v>
      </c>
      <c r="C651" s="8">
        <v>649</v>
      </c>
      <c r="D651" s="8" t="s">
        <v>2072</v>
      </c>
      <c r="E651" s="1" t="s">
        <v>2073</v>
      </c>
      <c r="F651" s="1" t="s">
        <v>2319</v>
      </c>
      <c r="G651" s="1"/>
      <c r="H651" s="8">
        <v>2</v>
      </c>
      <c r="I651" s="1" t="s">
        <v>4963</v>
      </c>
      <c r="J651" s="1"/>
      <c r="K651" s="1" t="s">
        <v>3826</v>
      </c>
      <c r="L651" s="1" t="s">
        <v>2651</v>
      </c>
      <c r="M651" s="8" t="s">
        <v>1020</v>
      </c>
    </row>
    <row r="652" spans="2:13">
      <c r="B652" s="8" t="str">
        <f>VLOOKUP(M652,加盟校情報!$F$3:$K$2001,6,FALSE)</f>
        <v>492292</v>
      </c>
      <c r="C652" s="8">
        <v>650</v>
      </c>
      <c r="D652" s="8" t="s">
        <v>2084</v>
      </c>
      <c r="E652" s="1" t="s">
        <v>2085</v>
      </c>
      <c r="F652" s="1" t="s">
        <v>2390</v>
      </c>
      <c r="G652" s="1"/>
      <c r="H652" s="8">
        <v>2</v>
      </c>
      <c r="I652" s="1" t="s">
        <v>4964</v>
      </c>
      <c r="J652" s="1"/>
      <c r="K652" s="1" t="s">
        <v>2780</v>
      </c>
      <c r="L652" s="1" t="s">
        <v>680</v>
      </c>
      <c r="M652" s="8" t="s">
        <v>1020</v>
      </c>
    </row>
    <row r="653" spans="2:13">
      <c r="B653" s="8" t="str">
        <f>VLOOKUP(M653,加盟校情報!$F$3:$K$2001,6,FALSE)</f>
        <v>492292</v>
      </c>
      <c r="C653" s="8">
        <v>651</v>
      </c>
      <c r="D653" s="8" t="s">
        <v>2089</v>
      </c>
      <c r="E653" s="1" t="s">
        <v>2090</v>
      </c>
      <c r="F653" s="1" t="s">
        <v>2393</v>
      </c>
      <c r="G653" s="1"/>
      <c r="H653" s="8">
        <v>2</v>
      </c>
      <c r="I653" s="1" t="s">
        <v>4965</v>
      </c>
      <c r="J653" s="1"/>
      <c r="K653" s="1" t="s">
        <v>3827</v>
      </c>
      <c r="L653" s="1" t="s">
        <v>4117</v>
      </c>
      <c r="M653" s="8" t="s">
        <v>1020</v>
      </c>
    </row>
    <row r="654" spans="2:13">
      <c r="B654" s="8" t="str">
        <f>VLOOKUP(M654,加盟校情報!$F$3:$K$2001,6,FALSE)</f>
        <v>492292</v>
      </c>
      <c r="C654" s="8">
        <v>652</v>
      </c>
      <c r="D654" s="8" t="s">
        <v>1059</v>
      </c>
      <c r="E654" s="1" t="s">
        <v>1060</v>
      </c>
      <c r="F654" s="1" t="s">
        <v>1061</v>
      </c>
      <c r="G654" s="1"/>
      <c r="H654" s="8">
        <v>3</v>
      </c>
      <c r="I654" s="1" t="s">
        <v>4966</v>
      </c>
      <c r="J654" s="1"/>
      <c r="K654" s="1" t="s">
        <v>687</v>
      </c>
      <c r="L654" s="1" t="s">
        <v>4118</v>
      </c>
      <c r="M654" s="8" t="s">
        <v>1020</v>
      </c>
    </row>
    <row r="655" spans="2:13">
      <c r="B655" s="8" t="str">
        <f>VLOOKUP(M655,加盟校情報!$F$3:$K$2001,6,FALSE)</f>
        <v>492292</v>
      </c>
      <c r="C655" s="8">
        <v>653</v>
      </c>
      <c r="D655" s="8" t="s">
        <v>1045</v>
      </c>
      <c r="E655" s="1" t="s">
        <v>1046</v>
      </c>
      <c r="F655" s="1" t="s">
        <v>1047</v>
      </c>
      <c r="G655" s="1"/>
      <c r="H655" s="8">
        <v>3</v>
      </c>
      <c r="I655" s="1" t="s">
        <v>4967</v>
      </c>
      <c r="J655" s="1"/>
      <c r="K655" s="1" t="s">
        <v>3824</v>
      </c>
      <c r="L655" s="1" t="s">
        <v>2581</v>
      </c>
      <c r="M655" s="8" t="s">
        <v>1020</v>
      </c>
    </row>
    <row r="656" spans="2:13">
      <c r="B656" s="8" t="str">
        <f>VLOOKUP(M656,加盟校情報!$F$3:$K$2001,6,FALSE)</f>
        <v>492292</v>
      </c>
      <c r="C656" s="8">
        <v>654</v>
      </c>
      <c r="D656" s="8" t="s">
        <v>1053</v>
      </c>
      <c r="E656" s="1" t="s">
        <v>1054</v>
      </c>
      <c r="F656" s="1" t="s">
        <v>1055</v>
      </c>
      <c r="G656" s="1"/>
      <c r="H656" s="8">
        <v>3</v>
      </c>
      <c r="I656" s="1" t="s">
        <v>4968</v>
      </c>
      <c r="J656" s="1"/>
      <c r="K656" s="1" t="s">
        <v>3828</v>
      </c>
      <c r="L656" s="1" t="s">
        <v>693</v>
      </c>
      <c r="M656" s="8" t="s">
        <v>1020</v>
      </c>
    </row>
    <row r="657" spans="2:13">
      <c r="B657" s="8" t="str">
        <f>VLOOKUP(M657,加盟校情報!$F$3:$K$2001,6,FALSE)</f>
        <v>492292</v>
      </c>
      <c r="C657" s="8">
        <v>655</v>
      </c>
      <c r="D657" s="8" t="s">
        <v>1042</v>
      </c>
      <c r="E657" s="1" t="s">
        <v>1043</v>
      </c>
      <c r="F657" s="1" t="s">
        <v>1044</v>
      </c>
      <c r="G657" s="1"/>
      <c r="H657" s="8">
        <v>3</v>
      </c>
      <c r="I657" s="1" t="s">
        <v>4969</v>
      </c>
      <c r="J657" s="1"/>
      <c r="K657" s="1" t="s">
        <v>2537</v>
      </c>
      <c r="L657" s="1" t="s">
        <v>2779</v>
      </c>
      <c r="M657" s="8" t="s">
        <v>1020</v>
      </c>
    </row>
    <row r="658" spans="2:13">
      <c r="B658" s="8" t="str">
        <f>VLOOKUP(M658,加盟校情報!$F$3:$K$2001,6,FALSE)</f>
        <v>492292</v>
      </c>
      <c r="C658" s="8">
        <v>656</v>
      </c>
      <c r="D658" s="8" t="s">
        <v>1048</v>
      </c>
      <c r="E658" s="1" t="s">
        <v>1049</v>
      </c>
      <c r="F658" s="1" t="s">
        <v>1050</v>
      </c>
      <c r="G658" s="1"/>
      <c r="H658" s="8">
        <v>3</v>
      </c>
      <c r="I658" s="1" t="s">
        <v>4970</v>
      </c>
      <c r="J658" s="1"/>
      <c r="K658" s="1" t="s">
        <v>3829</v>
      </c>
      <c r="L658" s="1" t="s">
        <v>4116</v>
      </c>
      <c r="M658" s="8" t="s">
        <v>1020</v>
      </c>
    </row>
    <row r="659" spans="2:13">
      <c r="B659" s="8" t="str">
        <f>VLOOKUP(M659,加盟校情報!$F$3:$K$2001,6,FALSE)</f>
        <v>492292</v>
      </c>
      <c r="C659" s="8">
        <v>657</v>
      </c>
      <c r="D659" s="8" t="s">
        <v>1037</v>
      </c>
      <c r="E659" s="1" t="s">
        <v>1038</v>
      </c>
      <c r="F659" s="1" t="s">
        <v>1039</v>
      </c>
      <c r="G659" s="1"/>
      <c r="H659" s="8">
        <v>3</v>
      </c>
      <c r="I659" s="1" t="s">
        <v>4971</v>
      </c>
      <c r="J659" s="1"/>
      <c r="K659" s="1" t="s">
        <v>3830</v>
      </c>
      <c r="L659" s="1" t="s">
        <v>2483</v>
      </c>
      <c r="M659" s="8" t="s">
        <v>1020</v>
      </c>
    </row>
    <row r="660" spans="2:13">
      <c r="B660" s="8" t="str">
        <f>VLOOKUP(M660,加盟校情報!$F$3:$K$2001,6,FALSE)</f>
        <v>492292</v>
      </c>
      <c r="C660" s="8">
        <v>658</v>
      </c>
      <c r="D660" s="8" t="s">
        <v>2064</v>
      </c>
      <c r="E660" s="1" t="s">
        <v>2065</v>
      </c>
      <c r="F660" s="1" t="s">
        <v>824</v>
      </c>
      <c r="G660" s="1"/>
      <c r="H660" s="8">
        <v>3</v>
      </c>
      <c r="I660" s="1" t="s">
        <v>4972</v>
      </c>
      <c r="J660" s="1"/>
      <c r="K660" s="1" t="s">
        <v>3831</v>
      </c>
      <c r="L660" s="1" t="s">
        <v>1102</v>
      </c>
      <c r="M660" s="8" t="s">
        <v>1020</v>
      </c>
    </row>
    <row r="661" spans="2:13">
      <c r="B661" s="8" t="str">
        <f>VLOOKUP(M661,加盟校情報!$F$3:$K$2001,6,FALSE)</f>
        <v>492292</v>
      </c>
      <c r="C661" s="8">
        <v>659</v>
      </c>
      <c r="D661" s="8" t="s">
        <v>2070</v>
      </c>
      <c r="E661" s="1" t="s">
        <v>2071</v>
      </c>
      <c r="F661" s="1" t="s">
        <v>2303</v>
      </c>
      <c r="G661" s="1"/>
      <c r="H661" s="8">
        <v>2</v>
      </c>
      <c r="I661" s="1" t="s">
        <v>4973</v>
      </c>
      <c r="J661" s="1"/>
      <c r="K661" s="1" t="s">
        <v>3832</v>
      </c>
      <c r="L661" s="1" t="s">
        <v>4119</v>
      </c>
      <c r="M661" s="8" t="s">
        <v>1020</v>
      </c>
    </row>
    <row r="662" spans="2:13">
      <c r="B662" s="8" t="str">
        <f>VLOOKUP(M662,加盟校情報!$F$3:$K$2001,6,FALSE)</f>
        <v>492292</v>
      </c>
      <c r="C662" s="8">
        <v>660</v>
      </c>
      <c r="D662" s="48" t="s">
        <v>2082</v>
      </c>
      <c r="E662" s="1" t="s">
        <v>2083</v>
      </c>
      <c r="F662" s="1" t="s">
        <v>2363</v>
      </c>
      <c r="G662" s="1"/>
      <c r="H662" s="48">
        <v>2</v>
      </c>
      <c r="I662" s="1" t="s">
        <v>4974</v>
      </c>
      <c r="J662" s="1"/>
      <c r="K662" s="1" t="s">
        <v>3722</v>
      </c>
      <c r="L662" s="1" t="s">
        <v>2636</v>
      </c>
      <c r="M662" s="48" t="s">
        <v>1020</v>
      </c>
    </row>
    <row r="663" spans="2:13">
      <c r="B663" s="8" t="str">
        <f>VLOOKUP(M663,加盟校情報!$F$3:$K$2001,6,FALSE)</f>
        <v>492292</v>
      </c>
      <c r="C663" s="8">
        <v>661</v>
      </c>
      <c r="D663" s="8" t="s">
        <v>2087</v>
      </c>
      <c r="E663" s="1" t="s">
        <v>2088</v>
      </c>
      <c r="F663" s="1" t="s">
        <v>2391</v>
      </c>
      <c r="G663" s="1"/>
      <c r="H663" s="8">
        <v>2</v>
      </c>
      <c r="I663" s="1" t="s">
        <v>4975</v>
      </c>
      <c r="J663" s="1"/>
      <c r="K663" s="1" t="s">
        <v>3833</v>
      </c>
      <c r="L663" s="1" t="s">
        <v>671</v>
      </c>
      <c r="M663" s="8" t="s">
        <v>1020</v>
      </c>
    </row>
    <row r="664" spans="2:13">
      <c r="B664" s="8" t="str">
        <f>VLOOKUP(M664,加盟校情報!$F$3:$K$2001,6,FALSE)</f>
        <v>492292</v>
      </c>
      <c r="C664" s="8">
        <v>662</v>
      </c>
      <c r="D664" s="8" t="s">
        <v>2068</v>
      </c>
      <c r="E664" s="1" t="s">
        <v>2069</v>
      </c>
      <c r="F664" s="1" t="s">
        <v>2388</v>
      </c>
      <c r="G664" s="1"/>
      <c r="H664" s="8">
        <v>2</v>
      </c>
      <c r="I664" s="1" t="s">
        <v>4976</v>
      </c>
      <c r="J664" s="1"/>
      <c r="K664" s="1" t="s">
        <v>2482</v>
      </c>
      <c r="L664" s="1" t="s">
        <v>2475</v>
      </c>
      <c r="M664" s="8" t="s">
        <v>1020</v>
      </c>
    </row>
    <row r="665" spans="2:13">
      <c r="B665" s="8" t="str">
        <f>VLOOKUP(M665,加盟校情報!$F$3:$K$2001,6,FALSE)</f>
        <v>492292</v>
      </c>
      <c r="C665" s="8">
        <v>663</v>
      </c>
      <c r="D665" s="8" t="s">
        <v>2080</v>
      </c>
      <c r="E665" s="1" t="s">
        <v>2081</v>
      </c>
      <c r="F665" s="1" t="s">
        <v>2388</v>
      </c>
      <c r="G665" s="1"/>
      <c r="H665" s="8">
        <v>2</v>
      </c>
      <c r="I665" s="1" t="s">
        <v>4977</v>
      </c>
      <c r="J665" s="1"/>
      <c r="K665" s="1" t="s">
        <v>690</v>
      </c>
      <c r="L665" s="1" t="s">
        <v>697</v>
      </c>
      <c r="M665" s="8" t="s">
        <v>1020</v>
      </c>
    </row>
    <row r="666" spans="2:13">
      <c r="B666" s="8" t="str">
        <f>VLOOKUP(M666,加盟校情報!$F$3:$K$2001,6,FALSE)</f>
        <v>492292</v>
      </c>
      <c r="C666" s="8">
        <v>664</v>
      </c>
      <c r="D666" s="8" t="s">
        <v>2066</v>
      </c>
      <c r="E666" s="1" t="s">
        <v>2067</v>
      </c>
      <c r="F666" s="1" t="s">
        <v>2386</v>
      </c>
      <c r="G666" s="1"/>
      <c r="H666" s="8">
        <v>2</v>
      </c>
      <c r="I666" s="1" t="s">
        <v>4978</v>
      </c>
      <c r="J666" s="1"/>
      <c r="K666" s="1" t="s">
        <v>3834</v>
      </c>
      <c r="L666" s="1" t="s">
        <v>4120</v>
      </c>
      <c r="M666" s="8" t="s">
        <v>1020</v>
      </c>
    </row>
    <row r="667" spans="2:13">
      <c r="B667" s="8" t="str">
        <f>VLOOKUP(M667,加盟校情報!$F$3:$K$2001,6,FALSE)</f>
        <v>492292</v>
      </c>
      <c r="C667" s="8">
        <v>665</v>
      </c>
      <c r="D667" s="8" t="s">
        <v>2091</v>
      </c>
      <c r="E667" s="1" t="s">
        <v>2092</v>
      </c>
      <c r="F667" s="1" t="s">
        <v>2394</v>
      </c>
      <c r="G667" s="1"/>
      <c r="H667" s="8">
        <v>2</v>
      </c>
      <c r="I667" s="1" t="s">
        <v>4979</v>
      </c>
      <c r="J667" s="1"/>
      <c r="K667" s="1" t="s">
        <v>3835</v>
      </c>
      <c r="L667" s="1" t="s">
        <v>2453</v>
      </c>
      <c r="M667" s="8" t="s">
        <v>1020</v>
      </c>
    </row>
    <row r="668" spans="2:13">
      <c r="B668" s="8" t="str">
        <f>VLOOKUP(M668,加盟校情報!$F$3:$K$2001,6,FALSE)</f>
        <v>492292</v>
      </c>
      <c r="C668" s="8">
        <v>666</v>
      </c>
      <c r="D668" s="8" t="s">
        <v>1056</v>
      </c>
      <c r="E668" s="1" t="s">
        <v>1057</v>
      </c>
      <c r="F668" s="1" t="s">
        <v>1109</v>
      </c>
      <c r="G668" s="1"/>
      <c r="H668" s="8">
        <v>3</v>
      </c>
      <c r="I668" s="1" t="s">
        <v>4980</v>
      </c>
      <c r="J668" s="1"/>
      <c r="K668" s="1" t="s">
        <v>3836</v>
      </c>
      <c r="L668" s="1" t="s">
        <v>4016</v>
      </c>
      <c r="M668" s="8" t="s">
        <v>1020</v>
      </c>
    </row>
    <row r="669" spans="2:13">
      <c r="B669" s="8" t="str">
        <f>VLOOKUP(M669,加盟校情報!$F$3:$K$2001,6,FALSE)</f>
        <v>492292</v>
      </c>
      <c r="C669" s="8">
        <v>667</v>
      </c>
      <c r="D669" s="8" t="s">
        <v>2086</v>
      </c>
      <c r="E669" s="1" t="s">
        <v>3219</v>
      </c>
      <c r="F669" s="1" t="s">
        <v>921</v>
      </c>
      <c r="G669" s="1"/>
      <c r="H669" s="8">
        <v>4</v>
      </c>
      <c r="I669" s="1" t="s">
        <v>4981</v>
      </c>
      <c r="J669" s="1"/>
      <c r="K669" s="1" t="s">
        <v>3837</v>
      </c>
      <c r="L669" s="1" t="s">
        <v>2471</v>
      </c>
      <c r="M669" s="8" t="s">
        <v>1020</v>
      </c>
    </row>
    <row r="670" spans="2:13">
      <c r="B670" s="8" t="str">
        <f>VLOOKUP(M670,加盟校情報!$F$3:$K$2001,6,FALSE)</f>
        <v>492292</v>
      </c>
      <c r="C670" s="8">
        <v>668</v>
      </c>
      <c r="D670" s="8" t="s">
        <v>2941</v>
      </c>
      <c r="E670" s="1" t="s">
        <v>3220</v>
      </c>
      <c r="F670" s="1" t="s">
        <v>3448</v>
      </c>
      <c r="G670" s="1"/>
      <c r="H670" s="8">
        <v>1</v>
      </c>
      <c r="I670" s="1" t="s">
        <v>4982</v>
      </c>
      <c r="J670" s="1"/>
      <c r="K670" s="1" t="s">
        <v>3838</v>
      </c>
      <c r="L670" s="1" t="s">
        <v>4121</v>
      </c>
      <c r="M670" s="8" t="s">
        <v>1020</v>
      </c>
    </row>
    <row r="671" spans="2:13">
      <c r="B671" s="8" t="str">
        <f>VLOOKUP(M671,加盟校情報!$F$3:$K$2001,6,FALSE)</f>
        <v>492292</v>
      </c>
      <c r="C671" s="8">
        <v>669</v>
      </c>
      <c r="D671" s="8" t="s">
        <v>2942</v>
      </c>
      <c r="E671" s="1" t="s">
        <v>3221</v>
      </c>
      <c r="F671" s="1" t="s">
        <v>3449</v>
      </c>
      <c r="G671" s="1"/>
      <c r="H671" s="8">
        <v>1</v>
      </c>
      <c r="I671" s="1" t="s">
        <v>4983</v>
      </c>
      <c r="J671" s="1"/>
      <c r="K671" s="1" t="s">
        <v>2580</v>
      </c>
      <c r="L671" s="1" t="s">
        <v>4095</v>
      </c>
      <c r="M671" s="8" t="s">
        <v>1020</v>
      </c>
    </row>
    <row r="672" spans="2:13">
      <c r="B672" s="8" t="str">
        <f>VLOOKUP(M672,加盟校情報!$F$3:$K$2001,6,FALSE)</f>
        <v>492292</v>
      </c>
      <c r="C672" s="8">
        <v>670</v>
      </c>
      <c r="D672" s="8" t="s">
        <v>2943</v>
      </c>
      <c r="E672" s="1" t="s">
        <v>3222</v>
      </c>
      <c r="F672" s="1" t="s">
        <v>3450</v>
      </c>
      <c r="G672" s="1"/>
      <c r="H672" s="8">
        <v>1</v>
      </c>
      <c r="I672" s="1" t="s">
        <v>4984</v>
      </c>
      <c r="J672" s="1"/>
      <c r="K672" s="1" t="s">
        <v>3839</v>
      </c>
      <c r="L672" s="1" t="s">
        <v>3987</v>
      </c>
      <c r="M672" s="8" t="s">
        <v>1020</v>
      </c>
    </row>
    <row r="673" spans="2:13">
      <c r="B673" s="8" t="str">
        <f>VLOOKUP(M673,加盟校情報!$F$3:$K$2001,6,FALSE)</f>
        <v>492292</v>
      </c>
      <c r="C673" s="8">
        <v>671</v>
      </c>
      <c r="D673" s="8" t="s">
        <v>2944</v>
      </c>
      <c r="E673" s="1" t="s">
        <v>3223</v>
      </c>
      <c r="F673" s="1" t="s">
        <v>3451</v>
      </c>
      <c r="G673" s="1"/>
      <c r="H673" s="8">
        <v>1</v>
      </c>
      <c r="I673" s="1" t="s">
        <v>4985</v>
      </c>
      <c r="J673" s="1"/>
      <c r="K673" s="1" t="s">
        <v>3840</v>
      </c>
      <c r="L673" s="1" t="s">
        <v>1540</v>
      </c>
      <c r="M673" s="8" t="s">
        <v>1020</v>
      </c>
    </row>
    <row r="674" spans="2:13">
      <c r="B674" s="8" t="str">
        <f>VLOOKUP(M674,加盟校情報!$F$3:$K$2001,6,FALSE)</f>
        <v>492292</v>
      </c>
      <c r="C674" s="8">
        <v>672</v>
      </c>
      <c r="D674" s="8" t="s">
        <v>2945</v>
      </c>
      <c r="E674" s="1" t="s">
        <v>3224</v>
      </c>
      <c r="F674" s="1" t="s">
        <v>3404</v>
      </c>
      <c r="G674" s="1"/>
      <c r="H674" s="8">
        <v>1</v>
      </c>
      <c r="I674" s="1" t="s">
        <v>4986</v>
      </c>
      <c r="J674" s="1"/>
      <c r="K674" s="1" t="s">
        <v>3841</v>
      </c>
      <c r="L674" s="1" t="s">
        <v>2649</v>
      </c>
      <c r="M674" s="8" t="s">
        <v>1020</v>
      </c>
    </row>
    <row r="675" spans="2:13">
      <c r="B675" s="8" t="str">
        <f>VLOOKUP(M675,加盟校情報!$F$3:$K$2001,6,FALSE)</f>
        <v>492292</v>
      </c>
      <c r="C675" s="8">
        <v>673</v>
      </c>
      <c r="D675" s="8" t="s">
        <v>2946</v>
      </c>
      <c r="E675" s="1" t="s">
        <v>3225</v>
      </c>
      <c r="F675" s="1" t="s">
        <v>3390</v>
      </c>
      <c r="G675" s="1"/>
      <c r="H675" s="8">
        <v>1</v>
      </c>
      <c r="I675" s="1" t="s">
        <v>4987</v>
      </c>
      <c r="J675" s="1"/>
      <c r="K675" s="1" t="s">
        <v>3624</v>
      </c>
      <c r="L675" s="1" t="s">
        <v>680</v>
      </c>
      <c r="M675" s="8" t="s">
        <v>1020</v>
      </c>
    </row>
    <row r="676" spans="2:13">
      <c r="B676" s="8" t="str">
        <f>VLOOKUP(M676,加盟校情報!$F$3:$K$2001,6,FALSE)</f>
        <v>492292</v>
      </c>
      <c r="C676" s="8">
        <v>674</v>
      </c>
      <c r="D676" s="8" t="s">
        <v>2947</v>
      </c>
      <c r="E676" s="1" t="s">
        <v>3226</v>
      </c>
      <c r="F676" s="1" t="s">
        <v>3452</v>
      </c>
      <c r="G676" s="1"/>
      <c r="H676" s="8">
        <v>1</v>
      </c>
      <c r="I676" s="1" t="s">
        <v>4988</v>
      </c>
      <c r="J676" s="1"/>
      <c r="K676" s="1" t="s">
        <v>1114</v>
      </c>
      <c r="L676" s="1" t="s">
        <v>4122</v>
      </c>
      <c r="M676" s="8" t="s">
        <v>1020</v>
      </c>
    </row>
    <row r="677" spans="2:13">
      <c r="B677" s="8" t="str">
        <f>VLOOKUP(M677,加盟校情報!$F$3:$K$2001,6,FALSE)</f>
        <v>492292</v>
      </c>
      <c r="C677" s="8">
        <v>675</v>
      </c>
      <c r="D677" s="8" t="s">
        <v>2948</v>
      </c>
      <c r="E677" s="1" t="s">
        <v>3227</v>
      </c>
      <c r="F677" s="1" t="s">
        <v>3453</v>
      </c>
      <c r="G677" s="1"/>
      <c r="H677" s="8">
        <v>1</v>
      </c>
      <c r="I677" s="1" t="s">
        <v>4989</v>
      </c>
      <c r="J677" s="1"/>
      <c r="K677" s="1" t="s">
        <v>3842</v>
      </c>
      <c r="L677" s="1" t="s">
        <v>691</v>
      </c>
      <c r="M677" s="8" t="s">
        <v>1020</v>
      </c>
    </row>
    <row r="678" spans="2:13">
      <c r="B678" s="8" t="str">
        <f>VLOOKUP(M678,加盟校情報!$F$3:$K$2001,6,FALSE)</f>
        <v>492292</v>
      </c>
      <c r="C678" s="8">
        <v>676</v>
      </c>
      <c r="D678" s="8" t="s">
        <v>2949</v>
      </c>
      <c r="E678" s="1" t="s">
        <v>3228</v>
      </c>
      <c r="F678" s="1" t="s">
        <v>3454</v>
      </c>
      <c r="G678" s="1"/>
      <c r="H678" s="8">
        <v>1</v>
      </c>
      <c r="I678" s="1" t="s">
        <v>4990</v>
      </c>
      <c r="J678" s="1"/>
      <c r="K678" s="1" t="s">
        <v>3843</v>
      </c>
      <c r="L678" s="1" t="s">
        <v>2451</v>
      </c>
      <c r="M678" s="8" t="s">
        <v>1020</v>
      </c>
    </row>
    <row r="679" spans="2:13">
      <c r="B679" s="8" t="str">
        <f>VLOOKUP(M679,加盟校情報!$F$3:$K$2001,6,FALSE)</f>
        <v>492292</v>
      </c>
      <c r="C679" s="8">
        <v>677</v>
      </c>
      <c r="D679" s="8" t="s">
        <v>2950</v>
      </c>
      <c r="E679" s="1" t="s">
        <v>3229</v>
      </c>
      <c r="F679" s="1" t="s">
        <v>3455</v>
      </c>
      <c r="G679" s="1"/>
      <c r="H679" s="8">
        <v>1</v>
      </c>
      <c r="I679" s="1" t="s">
        <v>4991</v>
      </c>
      <c r="J679" s="1"/>
      <c r="K679" s="1" t="s">
        <v>3844</v>
      </c>
      <c r="L679" s="1" t="s">
        <v>1120</v>
      </c>
      <c r="M679" s="8" t="s">
        <v>1020</v>
      </c>
    </row>
    <row r="680" spans="2:13">
      <c r="B680" s="8" t="str">
        <f>VLOOKUP(M680,加盟校情報!$F$3:$K$2001,6,FALSE)</f>
        <v>492292</v>
      </c>
      <c r="C680" s="8">
        <v>678</v>
      </c>
      <c r="D680" s="8" t="s">
        <v>2951</v>
      </c>
      <c r="E680" s="1" t="s">
        <v>3230</v>
      </c>
      <c r="F680" s="1" t="s">
        <v>3456</v>
      </c>
      <c r="G680" s="1"/>
      <c r="H680" s="8">
        <v>1</v>
      </c>
      <c r="I680" s="1" t="s">
        <v>4992</v>
      </c>
      <c r="J680" s="1"/>
      <c r="K680" s="1" t="s">
        <v>2608</v>
      </c>
      <c r="L680" s="1" t="s">
        <v>4123</v>
      </c>
      <c r="M680" s="8" t="s">
        <v>1020</v>
      </c>
    </row>
    <row r="681" spans="2:13">
      <c r="B681" s="8" t="str">
        <f>VLOOKUP(M681,加盟校情報!$F$3:$K$2001,6,FALSE)</f>
        <v>492292</v>
      </c>
      <c r="C681" s="8">
        <v>679</v>
      </c>
      <c r="D681" s="8" t="s">
        <v>2952</v>
      </c>
      <c r="E681" s="1" t="s">
        <v>3231</v>
      </c>
      <c r="F681" s="1" t="s">
        <v>3457</v>
      </c>
      <c r="G681" s="1"/>
      <c r="H681" s="8">
        <v>1</v>
      </c>
      <c r="I681" s="1" t="s">
        <v>4993</v>
      </c>
      <c r="J681" s="1"/>
      <c r="K681" s="1" t="s">
        <v>3845</v>
      </c>
      <c r="L681" s="1" t="s">
        <v>686</v>
      </c>
      <c r="M681" s="8" t="s">
        <v>1020</v>
      </c>
    </row>
    <row r="682" spans="2:13">
      <c r="B682" s="8" t="str">
        <f>VLOOKUP(M682,加盟校情報!$F$3:$K$2001,6,FALSE)</f>
        <v>492292</v>
      </c>
      <c r="C682" s="8">
        <v>680</v>
      </c>
      <c r="D682" s="48" t="s">
        <v>2953</v>
      </c>
      <c r="E682" s="1" t="s">
        <v>3232</v>
      </c>
      <c r="F682" s="1" t="s">
        <v>3458</v>
      </c>
      <c r="G682" s="1"/>
      <c r="H682" s="48">
        <v>1</v>
      </c>
      <c r="I682" s="1" t="s">
        <v>4994</v>
      </c>
      <c r="J682" s="1"/>
      <c r="K682" s="1" t="s">
        <v>3846</v>
      </c>
      <c r="L682" s="1" t="s">
        <v>4124</v>
      </c>
      <c r="M682" s="48" t="s">
        <v>1020</v>
      </c>
    </row>
    <row r="683" spans="2:13">
      <c r="B683" s="8" t="str">
        <f>VLOOKUP(M683,加盟校情報!$F$3:$K$2001,6,FALSE)</f>
        <v>492297</v>
      </c>
      <c r="C683" s="8">
        <v>681</v>
      </c>
      <c r="D683" s="8" t="s">
        <v>752</v>
      </c>
      <c r="E683" s="1" t="s">
        <v>3233</v>
      </c>
      <c r="F683" s="1" t="s">
        <v>753</v>
      </c>
      <c r="G683" s="1"/>
      <c r="H683" s="8">
        <v>4</v>
      </c>
      <c r="I683" s="1" t="s">
        <v>4995</v>
      </c>
      <c r="J683" s="1"/>
      <c r="K683" s="1" t="s">
        <v>3742</v>
      </c>
      <c r="L683" s="1" t="s">
        <v>4125</v>
      </c>
      <c r="M683" s="8" t="s">
        <v>751</v>
      </c>
    </row>
    <row r="684" spans="2:13">
      <c r="B684" s="8" t="str">
        <f>VLOOKUP(M684,加盟校情報!$F$3:$K$2001,6,FALSE)</f>
        <v>492297</v>
      </c>
      <c r="C684" s="8">
        <v>682</v>
      </c>
      <c r="D684" s="8" t="s">
        <v>2954</v>
      </c>
      <c r="E684" s="1" t="s">
        <v>3234</v>
      </c>
      <c r="F684" s="1" t="s">
        <v>3459</v>
      </c>
      <c r="G684" s="1"/>
      <c r="H684" s="8">
        <v>1</v>
      </c>
      <c r="I684" s="1" t="s">
        <v>4996</v>
      </c>
      <c r="J684" s="1"/>
      <c r="K684" s="1" t="s">
        <v>2637</v>
      </c>
      <c r="L684" s="1" t="s">
        <v>4021</v>
      </c>
      <c r="M684" s="8" t="s">
        <v>751</v>
      </c>
    </row>
    <row r="685" spans="2:13">
      <c r="B685" s="8" t="str">
        <f>VLOOKUP(M685,加盟校情報!$F$3:$K$2001,6,FALSE)</f>
        <v>492297</v>
      </c>
      <c r="C685" s="8">
        <v>683</v>
      </c>
      <c r="D685" s="8" t="s">
        <v>2094</v>
      </c>
      <c r="E685" s="1" t="s">
        <v>3235</v>
      </c>
      <c r="F685" s="1" t="s">
        <v>2397</v>
      </c>
      <c r="G685" s="1"/>
      <c r="H685" s="8">
        <v>2</v>
      </c>
      <c r="I685" s="1" t="s">
        <v>4997</v>
      </c>
      <c r="J685" s="1"/>
      <c r="K685" s="1" t="s">
        <v>3847</v>
      </c>
      <c r="L685" s="1" t="s">
        <v>2662</v>
      </c>
      <c r="M685" s="8" t="s">
        <v>751</v>
      </c>
    </row>
    <row r="686" spans="2:13">
      <c r="B686" s="8" t="str">
        <f>VLOOKUP(M686,加盟校情報!$F$3:$K$2001,6,FALSE)</f>
        <v>492297</v>
      </c>
      <c r="C686" s="8">
        <v>684</v>
      </c>
      <c r="D686" s="8" t="s">
        <v>759</v>
      </c>
      <c r="E686" s="1" t="s">
        <v>3236</v>
      </c>
      <c r="F686" s="1" t="s">
        <v>760</v>
      </c>
      <c r="G686" s="1"/>
      <c r="H686" s="8">
        <v>3</v>
      </c>
      <c r="I686" s="1" t="s">
        <v>4998</v>
      </c>
      <c r="J686" s="1"/>
      <c r="K686" s="1" t="s">
        <v>3848</v>
      </c>
      <c r="L686" s="1" t="s">
        <v>4079</v>
      </c>
      <c r="M686" s="8" t="s">
        <v>751</v>
      </c>
    </row>
    <row r="687" spans="2:13">
      <c r="B687" s="8" t="str">
        <f>VLOOKUP(M687,加盟校情報!$F$3:$K$2001,6,FALSE)</f>
        <v>492297</v>
      </c>
      <c r="C687" s="8">
        <v>685</v>
      </c>
      <c r="D687" s="8" t="s">
        <v>2093</v>
      </c>
      <c r="E687" s="1" t="s">
        <v>758</v>
      </c>
      <c r="F687" s="1" t="s">
        <v>2396</v>
      </c>
      <c r="G687" s="1"/>
      <c r="H687" s="8">
        <v>3</v>
      </c>
      <c r="I687" s="1" t="s">
        <v>4999</v>
      </c>
      <c r="J687" s="1"/>
      <c r="K687" s="1" t="s">
        <v>3849</v>
      </c>
      <c r="L687" s="1" t="s">
        <v>4126</v>
      </c>
      <c r="M687" s="8" t="s">
        <v>751</v>
      </c>
    </row>
    <row r="688" spans="2:13">
      <c r="B688" s="8" t="str">
        <f>VLOOKUP(M688,加盟校情報!$F$3:$K$2001,6,FALSE)</f>
        <v>492297</v>
      </c>
      <c r="C688" s="8">
        <v>686</v>
      </c>
      <c r="D688" s="8" t="s">
        <v>2955</v>
      </c>
      <c r="E688" s="1" t="s">
        <v>3237</v>
      </c>
      <c r="F688" s="1" t="s">
        <v>3460</v>
      </c>
      <c r="G688" s="1"/>
      <c r="H688" s="8">
        <v>1</v>
      </c>
      <c r="I688" s="1" t="s">
        <v>5000</v>
      </c>
      <c r="J688" s="1"/>
      <c r="K688" s="1" t="s">
        <v>3850</v>
      </c>
      <c r="L688" s="1" t="s">
        <v>4127</v>
      </c>
      <c r="M688" s="8" t="s">
        <v>751</v>
      </c>
    </row>
    <row r="689" spans="2:13">
      <c r="B689" s="8" t="str">
        <f>VLOOKUP(M689,加盟校情報!$F$3:$K$2001,6,FALSE)</f>
        <v>492297</v>
      </c>
      <c r="C689" s="8">
        <v>687</v>
      </c>
      <c r="D689" s="8" t="s">
        <v>2096</v>
      </c>
      <c r="E689" s="1" t="s">
        <v>3238</v>
      </c>
      <c r="F689" s="1" t="s">
        <v>2399</v>
      </c>
      <c r="G689" s="1"/>
      <c r="H689" s="8">
        <v>2</v>
      </c>
      <c r="I689" s="1" t="s">
        <v>5001</v>
      </c>
      <c r="J689" s="1"/>
      <c r="K689" s="1" t="s">
        <v>3851</v>
      </c>
      <c r="L689" s="1" t="s">
        <v>3984</v>
      </c>
      <c r="M689" s="8" t="s">
        <v>751</v>
      </c>
    </row>
    <row r="690" spans="2:13">
      <c r="B690" s="8" t="str">
        <f>VLOOKUP(M690,加盟校情報!$F$3:$K$2001,6,FALSE)</f>
        <v>492297</v>
      </c>
      <c r="C690" s="8">
        <v>688</v>
      </c>
      <c r="D690" s="8" t="s">
        <v>2098</v>
      </c>
      <c r="E690" s="1" t="s">
        <v>3239</v>
      </c>
      <c r="F690" s="1" t="s">
        <v>2400</v>
      </c>
      <c r="G690" s="1"/>
      <c r="H690" s="8">
        <v>2</v>
      </c>
      <c r="I690" s="1" t="s">
        <v>5002</v>
      </c>
      <c r="J690" s="1"/>
      <c r="K690" s="1" t="s">
        <v>3850</v>
      </c>
      <c r="L690" s="1" t="s">
        <v>2576</v>
      </c>
      <c r="M690" s="8" t="s">
        <v>751</v>
      </c>
    </row>
    <row r="691" spans="2:13">
      <c r="B691" s="8" t="str">
        <f>VLOOKUP(M691,加盟校情報!$F$3:$K$2001,6,FALSE)</f>
        <v>492297</v>
      </c>
      <c r="C691" s="8">
        <v>689</v>
      </c>
      <c r="D691" s="8" t="s">
        <v>2097</v>
      </c>
      <c r="E691" s="1" t="s">
        <v>3240</v>
      </c>
      <c r="F691" s="1" t="s">
        <v>2400</v>
      </c>
      <c r="G691" s="1"/>
      <c r="H691" s="8">
        <v>2</v>
      </c>
      <c r="I691" s="1" t="s">
        <v>5003</v>
      </c>
      <c r="J691" s="1"/>
      <c r="K691" s="1" t="s">
        <v>3850</v>
      </c>
      <c r="L691" s="1" t="s">
        <v>4128</v>
      </c>
      <c r="M691" s="8" t="s">
        <v>751</v>
      </c>
    </row>
    <row r="692" spans="2:13">
      <c r="B692" s="8" t="str">
        <f>VLOOKUP(M692,加盟校情報!$F$3:$K$2001,6,FALSE)</f>
        <v>492297</v>
      </c>
      <c r="C692" s="8">
        <v>690</v>
      </c>
      <c r="D692" s="8" t="s">
        <v>2095</v>
      </c>
      <c r="E692" s="1" t="s">
        <v>3241</v>
      </c>
      <c r="F692" s="1" t="s">
        <v>2398</v>
      </c>
      <c r="G692" s="1"/>
      <c r="H692" s="8">
        <v>2</v>
      </c>
      <c r="I692" s="1" t="s">
        <v>5004</v>
      </c>
      <c r="J692" s="1"/>
      <c r="K692" s="1" t="s">
        <v>3734</v>
      </c>
      <c r="L692" s="1" t="s">
        <v>4021</v>
      </c>
      <c r="M692" s="8" t="s">
        <v>751</v>
      </c>
    </row>
    <row r="693" spans="2:13">
      <c r="B693" s="8" t="str">
        <f>VLOOKUP(M693,加盟校情報!$F$3:$K$2001,6,FALSE)</f>
        <v>492297</v>
      </c>
      <c r="C693" s="8">
        <v>691</v>
      </c>
      <c r="D693" s="8" t="s">
        <v>2956</v>
      </c>
      <c r="E693" s="1" t="s">
        <v>3242</v>
      </c>
      <c r="F693" s="1" t="s">
        <v>3414</v>
      </c>
      <c r="G693" s="1"/>
      <c r="H693" s="8">
        <v>1</v>
      </c>
      <c r="I693" s="1" t="s">
        <v>5005</v>
      </c>
      <c r="J693" s="1"/>
      <c r="K693" s="1" t="s">
        <v>3852</v>
      </c>
      <c r="L693" s="1" t="s">
        <v>4129</v>
      </c>
      <c r="M693" s="8" t="s">
        <v>751</v>
      </c>
    </row>
    <row r="694" spans="2:13">
      <c r="B694" s="8" t="str">
        <f>VLOOKUP(M694,加盟校情報!$F$3:$K$2001,6,FALSE)</f>
        <v>492297</v>
      </c>
      <c r="C694" s="8">
        <v>692</v>
      </c>
      <c r="D694" s="8" t="s">
        <v>754</v>
      </c>
      <c r="E694" s="1" t="s">
        <v>3243</v>
      </c>
      <c r="F694" s="1" t="s">
        <v>755</v>
      </c>
      <c r="G694" s="1"/>
      <c r="H694" s="8">
        <v>4</v>
      </c>
      <c r="I694" s="1" t="s">
        <v>5006</v>
      </c>
      <c r="J694" s="1"/>
      <c r="K694" s="1" t="s">
        <v>2541</v>
      </c>
      <c r="L694" s="1" t="s">
        <v>2743</v>
      </c>
      <c r="M694" s="8" t="s">
        <v>751</v>
      </c>
    </row>
    <row r="695" spans="2:13">
      <c r="B695" s="8" t="str">
        <f>VLOOKUP(M695,加盟校情報!$F$3:$K$2001,6,FALSE)</f>
        <v>492297</v>
      </c>
      <c r="C695" s="8">
        <v>693</v>
      </c>
      <c r="D695" s="8" t="s">
        <v>2957</v>
      </c>
      <c r="E695" s="1" t="s">
        <v>3244</v>
      </c>
      <c r="F695" s="1" t="s">
        <v>3422</v>
      </c>
      <c r="G695" s="1"/>
      <c r="H695" s="8">
        <v>1</v>
      </c>
      <c r="I695" s="1" t="s">
        <v>5007</v>
      </c>
      <c r="J695" s="1"/>
      <c r="K695" s="1" t="s">
        <v>3853</v>
      </c>
      <c r="L695" s="1" t="s">
        <v>2634</v>
      </c>
      <c r="M695" s="8" t="s">
        <v>751</v>
      </c>
    </row>
    <row r="696" spans="2:13">
      <c r="B696" s="8" t="str">
        <f>VLOOKUP(M696,加盟校情報!$F$3:$K$2001,6,FALSE)</f>
        <v>492297</v>
      </c>
      <c r="C696" s="8">
        <v>694</v>
      </c>
      <c r="D696" s="8" t="s">
        <v>2958</v>
      </c>
      <c r="E696" s="1" t="s">
        <v>3245</v>
      </c>
      <c r="F696" s="1" t="s">
        <v>3461</v>
      </c>
      <c r="G696" s="1"/>
      <c r="H696" s="8">
        <v>1</v>
      </c>
      <c r="I696" s="1" t="s">
        <v>5008</v>
      </c>
      <c r="J696" s="1"/>
      <c r="K696" s="1" t="s">
        <v>3854</v>
      </c>
      <c r="L696" s="1" t="s">
        <v>2695</v>
      </c>
      <c r="M696" s="8" t="s">
        <v>751</v>
      </c>
    </row>
    <row r="697" spans="2:13">
      <c r="B697" s="8" t="str">
        <f>VLOOKUP(M697,加盟校情報!$F$3:$K$2001,6,FALSE)</f>
        <v>492297</v>
      </c>
      <c r="C697" s="8">
        <v>695</v>
      </c>
      <c r="D697" s="8" t="s">
        <v>2959</v>
      </c>
      <c r="E697" s="1" t="s">
        <v>3246</v>
      </c>
      <c r="F697" s="1" t="s">
        <v>411</v>
      </c>
      <c r="G697" s="1"/>
      <c r="H697" s="8">
        <v>3</v>
      </c>
      <c r="I697" s="1" t="s">
        <v>5009</v>
      </c>
      <c r="J697" s="1"/>
      <c r="K697" s="1" t="s">
        <v>3855</v>
      </c>
      <c r="L697" s="1" t="s">
        <v>2617</v>
      </c>
      <c r="M697" s="8" t="s">
        <v>751</v>
      </c>
    </row>
    <row r="698" spans="2:13">
      <c r="B698" s="8" t="str">
        <f>VLOOKUP(M698,加盟校情報!$F$3:$K$2001,6,FALSE)</f>
        <v>492297</v>
      </c>
      <c r="C698" s="8">
        <v>696</v>
      </c>
      <c r="D698" s="8" t="s">
        <v>2960</v>
      </c>
      <c r="E698" s="1" t="s">
        <v>3247</v>
      </c>
      <c r="F698" s="1" t="s">
        <v>366</v>
      </c>
      <c r="G698" s="1"/>
      <c r="H698" s="8">
        <v>3</v>
      </c>
      <c r="I698" s="1" t="s">
        <v>5010</v>
      </c>
      <c r="J698" s="1"/>
      <c r="K698" s="1" t="s">
        <v>3856</v>
      </c>
      <c r="L698" s="1" t="s">
        <v>4130</v>
      </c>
      <c r="M698" s="8" t="s">
        <v>751</v>
      </c>
    </row>
    <row r="699" spans="2:13">
      <c r="B699" s="8" t="str">
        <f>VLOOKUP(M699,加盟校情報!$F$3:$K$2001,6,FALSE)</f>
        <v>492297</v>
      </c>
      <c r="C699" s="8">
        <v>697</v>
      </c>
      <c r="D699" s="8" t="s">
        <v>2961</v>
      </c>
      <c r="E699" s="1" t="s">
        <v>3248</v>
      </c>
      <c r="F699" s="1" t="s">
        <v>3462</v>
      </c>
      <c r="G699" s="1"/>
      <c r="H699" s="8">
        <v>1</v>
      </c>
      <c r="I699" s="1" t="s">
        <v>5011</v>
      </c>
      <c r="J699" s="1"/>
      <c r="K699" s="1" t="s">
        <v>3857</v>
      </c>
      <c r="L699" s="1" t="s">
        <v>2636</v>
      </c>
      <c r="M699" s="8" t="s">
        <v>751</v>
      </c>
    </row>
    <row r="700" spans="2:13">
      <c r="B700" s="8" t="str">
        <f>VLOOKUP(M700,加盟校情報!$F$3:$K$2001,6,FALSE)</f>
        <v>490074</v>
      </c>
      <c r="C700" s="8">
        <v>698</v>
      </c>
      <c r="D700" s="8" t="s">
        <v>2228</v>
      </c>
      <c r="E700" s="1" t="s">
        <v>2229</v>
      </c>
      <c r="F700" s="1" t="s">
        <v>2370</v>
      </c>
      <c r="G700" s="1"/>
      <c r="H700" s="8">
        <v>2</v>
      </c>
      <c r="I700" s="1" t="s">
        <v>5012</v>
      </c>
      <c r="J700" s="1"/>
      <c r="K700" s="1" t="s">
        <v>3858</v>
      </c>
      <c r="L700" s="1" t="s">
        <v>4131</v>
      </c>
      <c r="M700" s="8" t="s">
        <v>527</v>
      </c>
    </row>
    <row r="701" spans="2:13">
      <c r="B701" s="8" t="str">
        <f>VLOOKUP(M701,加盟校情報!$F$3:$K$2001,6,FALSE)</f>
        <v>490074</v>
      </c>
      <c r="C701" s="8">
        <v>699</v>
      </c>
      <c r="D701" s="8" t="s">
        <v>2962</v>
      </c>
      <c r="E701" s="1" t="s">
        <v>3249</v>
      </c>
      <c r="F701" s="1" t="s">
        <v>3463</v>
      </c>
      <c r="G701" s="1"/>
      <c r="H701" s="8">
        <v>1</v>
      </c>
      <c r="I701" s="1" t="s">
        <v>5013</v>
      </c>
      <c r="J701" s="1"/>
      <c r="K701" s="1" t="s">
        <v>3625</v>
      </c>
      <c r="L701" s="1" t="s">
        <v>710</v>
      </c>
      <c r="M701" s="8" t="s">
        <v>527</v>
      </c>
    </row>
    <row r="702" spans="2:13">
      <c r="B702" s="8" t="str">
        <f>VLOOKUP(M702,加盟校情報!$F$3:$K$2001,6,FALSE)</f>
        <v>496048</v>
      </c>
      <c r="C702" s="8">
        <v>700</v>
      </c>
      <c r="D702" s="8" t="s">
        <v>2963</v>
      </c>
      <c r="E702" s="1" t="s">
        <v>3250</v>
      </c>
      <c r="F702" s="1" t="s">
        <v>3373</v>
      </c>
      <c r="G702" s="1"/>
      <c r="H702" s="49" t="s">
        <v>3540</v>
      </c>
      <c r="I702" s="1" t="s">
        <v>5014</v>
      </c>
      <c r="J702" s="1"/>
      <c r="K702" s="1" t="s">
        <v>3808</v>
      </c>
      <c r="L702" s="1" t="s">
        <v>2522</v>
      </c>
      <c r="M702" s="8" t="s">
        <v>890</v>
      </c>
    </row>
    <row r="703" spans="2:13">
      <c r="B703" s="8" t="str">
        <f>VLOOKUP(M703,加盟校情報!$F$3:$K$2001,6,FALSE)</f>
        <v>496048</v>
      </c>
      <c r="C703" s="8">
        <v>701</v>
      </c>
      <c r="D703" s="8" t="s">
        <v>1907</v>
      </c>
      <c r="E703" s="1" t="s">
        <v>1908</v>
      </c>
      <c r="F703" s="1" t="s">
        <v>2330</v>
      </c>
      <c r="G703" s="1"/>
      <c r="H703" s="49" t="s">
        <v>3537</v>
      </c>
      <c r="I703" s="1" t="s">
        <v>5015</v>
      </c>
      <c r="J703" s="1"/>
      <c r="K703" s="1" t="s">
        <v>688</v>
      </c>
      <c r="L703" s="1" t="s">
        <v>2649</v>
      </c>
      <c r="M703" s="8" t="s">
        <v>890</v>
      </c>
    </row>
    <row r="704" spans="2:13">
      <c r="B704" s="8" t="str">
        <f>VLOOKUP(M704,加盟校情報!$F$3:$K$2001,6,FALSE)</f>
        <v>490109</v>
      </c>
      <c r="C704" s="8">
        <v>702</v>
      </c>
      <c r="D704" s="8" t="s">
        <v>2964</v>
      </c>
      <c r="E704" s="1" t="s">
        <v>3251</v>
      </c>
      <c r="F704" s="1" t="s">
        <v>3464</v>
      </c>
      <c r="G704" s="1"/>
      <c r="H704" s="49">
        <v>1</v>
      </c>
      <c r="I704" s="1" t="s">
        <v>5016</v>
      </c>
      <c r="J704" s="1"/>
      <c r="K704" s="1" t="s">
        <v>683</v>
      </c>
      <c r="L704" s="1" t="s">
        <v>2445</v>
      </c>
      <c r="M704" s="8" t="s">
        <v>4202</v>
      </c>
    </row>
    <row r="705" spans="2:13">
      <c r="B705" s="8">
        <f>VLOOKUP(M705,加盟校情報!$F$3:$K$2001,6,FALSE)</f>
        <v>496051</v>
      </c>
      <c r="C705" s="8">
        <v>703</v>
      </c>
      <c r="D705" s="8" t="s">
        <v>1982</v>
      </c>
      <c r="E705" s="1" t="s">
        <v>1983</v>
      </c>
      <c r="F705" s="1" t="s">
        <v>2357</v>
      </c>
      <c r="G705" s="1"/>
      <c r="H705" s="49" t="s">
        <v>3537</v>
      </c>
      <c r="I705" s="1" t="s">
        <v>5017</v>
      </c>
      <c r="J705" s="1"/>
      <c r="K705" s="1" t="s">
        <v>3859</v>
      </c>
      <c r="L705" s="1" t="s">
        <v>4040</v>
      </c>
      <c r="M705" s="8" t="s">
        <v>2792</v>
      </c>
    </row>
    <row r="706" spans="2:13">
      <c r="B706" s="8" t="str">
        <f>VLOOKUP(M706,加盟校情報!$F$3:$K$2001,6,FALSE)</f>
        <v>492278</v>
      </c>
      <c r="C706" s="8">
        <v>704</v>
      </c>
      <c r="D706" s="8" t="s">
        <v>2965</v>
      </c>
      <c r="E706" s="1" t="s">
        <v>3252</v>
      </c>
      <c r="F706" s="1" t="s">
        <v>3465</v>
      </c>
      <c r="G706" s="1"/>
      <c r="H706" s="49">
        <v>1</v>
      </c>
      <c r="I706" s="1" t="s">
        <v>5018</v>
      </c>
      <c r="J706" s="1"/>
      <c r="K706" s="1" t="s">
        <v>3860</v>
      </c>
      <c r="L706" s="1" t="s">
        <v>4132</v>
      </c>
      <c r="M706" s="8" t="s">
        <v>4209</v>
      </c>
    </row>
    <row r="707" spans="2:13">
      <c r="B707" s="8" t="str">
        <f>VLOOKUP(M707,加盟校情報!$F$3:$K$2001,6,FALSE)</f>
        <v>492278</v>
      </c>
      <c r="C707" s="8">
        <v>705</v>
      </c>
      <c r="D707" s="8" t="s">
        <v>2966</v>
      </c>
      <c r="E707" s="1" t="s">
        <v>3253</v>
      </c>
      <c r="F707" s="1" t="s">
        <v>3466</v>
      </c>
      <c r="G707" s="1"/>
      <c r="H707" s="49">
        <v>1</v>
      </c>
      <c r="I707" s="1" t="s">
        <v>5019</v>
      </c>
      <c r="J707" s="1"/>
      <c r="K707" s="1" t="s">
        <v>2608</v>
      </c>
      <c r="L707" s="1" t="s">
        <v>4132</v>
      </c>
      <c r="M707" s="8" t="s">
        <v>4209</v>
      </c>
    </row>
    <row r="708" spans="2:13">
      <c r="B708" s="8" t="str">
        <f>VLOOKUP(M708,加盟校情報!$F$3:$K$2001,6,FALSE)</f>
        <v>492278</v>
      </c>
      <c r="C708" s="8">
        <v>706</v>
      </c>
      <c r="D708" s="8" t="s">
        <v>2967</v>
      </c>
      <c r="E708" s="1" t="s">
        <v>3254</v>
      </c>
      <c r="F708" s="1" t="s">
        <v>3451</v>
      </c>
      <c r="G708" s="1"/>
      <c r="H708" s="49">
        <v>1</v>
      </c>
      <c r="I708" s="1" t="s">
        <v>5020</v>
      </c>
      <c r="J708" s="1"/>
      <c r="K708" s="1" t="s">
        <v>3861</v>
      </c>
      <c r="L708" s="1" t="s">
        <v>2469</v>
      </c>
      <c r="M708" s="8" t="s">
        <v>4209</v>
      </c>
    </row>
    <row r="709" spans="2:13">
      <c r="B709" s="8" t="str">
        <f>VLOOKUP(M709,加盟校情報!$F$3:$K$2001,6,FALSE)</f>
        <v>492278</v>
      </c>
      <c r="C709" s="8">
        <v>707</v>
      </c>
      <c r="D709" s="8" t="s">
        <v>2968</v>
      </c>
      <c r="E709" s="1" t="s">
        <v>3255</v>
      </c>
      <c r="F709" s="1" t="s">
        <v>3467</v>
      </c>
      <c r="G709" s="1"/>
      <c r="H709" s="49">
        <v>1</v>
      </c>
      <c r="I709" s="1" t="s">
        <v>5021</v>
      </c>
      <c r="J709" s="1"/>
      <c r="K709" s="1" t="s">
        <v>3862</v>
      </c>
      <c r="L709" s="1" t="s">
        <v>4133</v>
      </c>
      <c r="M709" s="8" t="s">
        <v>4209</v>
      </c>
    </row>
    <row r="710" spans="2:13">
      <c r="B710" s="8" t="str">
        <f>VLOOKUP(M710,加盟校情報!$F$3:$K$2001,6,FALSE)</f>
        <v>492278</v>
      </c>
      <c r="C710" s="8">
        <v>708</v>
      </c>
      <c r="D710" s="8" t="s">
        <v>2969</v>
      </c>
      <c r="E710" s="1" t="s">
        <v>3256</v>
      </c>
      <c r="F710" s="1" t="s">
        <v>3468</v>
      </c>
      <c r="G710" s="1"/>
      <c r="H710" s="49">
        <v>1</v>
      </c>
      <c r="I710" s="1" t="s">
        <v>5022</v>
      </c>
      <c r="J710" s="1"/>
      <c r="K710" s="1" t="s">
        <v>3863</v>
      </c>
      <c r="L710" s="1" t="s">
        <v>2617</v>
      </c>
      <c r="M710" s="8" t="s">
        <v>4209</v>
      </c>
    </row>
    <row r="711" spans="2:13">
      <c r="B711" s="8" t="str">
        <f>VLOOKUP(M711,加盟校情報!$F$3:$K$2001,6,FALSE)</f>
        <v>492278</v>
      </c>
      <c r="C711" s="8">
        <v>709</v>
      </c>
      <c r="D711" s="8" t="s">
        <v>2970</v>
      </c>
      <c r="E711" s="1" t="s">
        <v>3257</v>
      </c>
      <c r="F711" s="1" t="s">
        <v>3469</v>
      </c>
      <c r="G711" s="1"/>
      <c r="H711" s="49">
        <v>1</v>
      </c>
      <c r="I711" s="1" t="s">
        <v>5023</v>
      </c>
      <c r="J711" s="1"/>
      <c r="K711" s="1" t="s">
        <v>3864</v>
      </c>
      <c r="L711" s="1" t="s">
        <v>2453</v>
      </c>
      <c r="M711" s="8" t="s">
        <v>4209</v>
      </c>
    </row>
    <row r="712" spans="2:13">
      <c r="B712" s="8" t="str">
        <f>VLOOKUP(M712,加盟校情報!$F$3:$K$2001,6,FALSE)</f>
        <v>492278</v>
      </c>
      <c r="C712" s="8">
        <v>710</v>
      </c>
      <c r="D712" s="8" t="s">
        <v>2971</v>
      </c>
      <c r="E712" s="1" t="s">
        <v>3258</v>
      </c>
      <c r="F712" s="1" t="s">
        <v>3403</v>
      </c>
      <c r="G712" s="1"/>
      <c r="H712" s="49">
        <v>1</v>
      </c>
      <c r="I712" s="1" t="s">
        <v>5024</v>
      </c>
      <c r="J712" s="1"/>
      <c r="K712" s="1" t="s">
        <v>2472</v>
      </c>
      <c r="L712" s="1" t="s">
        <v>4024</v>
      </c>
      <c r="M712" s="8" t="s">
        <v>4209</v>
      </c>
    </row>
    <row r="713" spans="2:13">
      <c r="B713" s="8" t="str">
        <f>VLOOKUP(M713,加盟校情報!$F$3:$K$2001,6,FALSE)</f>
        <v>492278</v>
      </c>
      <c r="C713" s="8">
        <v>711</v>
      </c>
      <c r="D713" s="8" t="s">
        <v>2972</v>
      </c>
      <c r="E713" s="1" t="s">
        <v>3259</v>
      </c>
      <c r="F713" s="1" t="s">
        <v>3470</v>
      </c>
      <c r="G713" s="1"/>
      <c r="H713" s="49">
        <v>1</v>
      </c>
      <c r="I713" s="1" t="s">
        <v>5025</v>
      </c>
      <c r="J713" s="1"/>
      <c r="K713" s="1" t="s">
        <v>3865</v>
      </c>
      <c r="L713" s="1" t="s">
        <v>2733</v>
      </c>
      <c r="M713" s="8" t="s">
        <v>4209</v>
      </c>
    </row>
    <row r="714" spans="2:13">
      <c r="B714" s="8" t="str">
        <f>VLOOKUP(M714,加盟校情報!$F$3:$K$2001,6,FALSE)</f>
        <v>490107</v>
      </c>
      <c r="C714" s="8">
        <v>712</v>
      </c>
      <c r="D714" s="8" t="s">
        <v>2973</v>
      </c>
      <c r="E714" s="1" t="s">
        <v>3260</v>
      </c>
      <c r="F714" s="1" t="s">
        <v>3471</v>
      </c>
      <c r="G714" s="1"/>
      <c r="H714" s="49">
        <v>1</v>
      </c>
      <c r="I714" s="1" t="s">
        <v>5026</v>
      </c>
      <c r="J714" s="1"/>
      <c r="K714" s="1" t="s">
        <v>3866</v>
      </c>
      <c r="L714" s="1" t="s">
        <v>4134</v>
      </c>
      <c r="M714" s="8" t="s">
        <v>4213</v>
      </c>
    </row>
    <row r="715" spans="2:13">
      <c r="B715" s="8" t="str">
        <f>VLOOKUP(M715,加盟校情報!$F$3:$K$2001,6,FALSE)</f>
        <v>492286</v>
      </c>
      <c r="C715" s="8">
        <v>713</v>
      </c>
      <c r="D715" s="8" t="s">
        <v>2046</v>
      </c>
      <c r="E715" s="1" t="s">
        <v>2047</v>
      </c>
      <c r="F715" s="1" t="s">
        <v>2375</v>
      </c>
      <c r="G715" s="1"/>
      <c r="H715" s="49">
        <v>2</v>
      </c>
      <c r="I715" s="1" t="s">
        <v>5027</v>
      </c>
      <c r="J715" s="1"/>
      <c r="K715" s="1" t="s">
        <v>3867</v>
      </c>
      <c r="L715" s="1" t="s">
        <v>4127</v>
      </c>
      <c r="M715" s="8" t="s">
        <v>4214</v>
      </c>
    </row>
    <row r="716" spans="2:13">
      <c r="B716" s="8" t="str">
        <f>VLOOKUP(M716,加盟校情報!$F$3:$K$2001,6,FALSE)</f>
        <v>492286</v>
      </c>
      <c r="C716" s="8">
        <v>714</v>
      </c>
      <c r="D716" s="8" t="s">
        <v>2974</v>
      </c>
      <c r="E716" s="1" t="s">
        <v>3261</v>
      </c>
      <c r="F716" s="1" t="s">
        <v>2302</v>
      </c>
      <c r="G716" s="1"/>
      <c r="H716" s="49">
        <v>2</v>
      </c>
      <c r="I716" s="1" t="s">
        <v>5028</v>
      </c>
      <c r="J716" s="1"/>
      <c r="K716" s="1" t="s">
        <v>3868</v>
      </c>
      <c r="L716" s="1" t="s">
        <v>698</v>
      </c>
      <c r="M716" s="8" t="s">
        <v>4214</v>
      </c>
    </row>
    <row r="717" spans="2:13">
      <c r="B717" s="8" t="str">
        <f>VLOOKUP(M717,加盟校情報!$F$3:$K$2001,6,FALSE)</f>
        <v>492286</v>
      </c>
      <c r="C717" s="8">
        <v>715</v>
      </c>
      <c r="D717" s="8" t="s">
        <v>2048</v>
      </c>
      <c r="E717" s="1" t="s">
        <v>2049</v>
      </c>
      <c r="F717" s="1" t="s">
        <v>2376</v>
      </c>
      <c r="G717" s="1"/>
      <c r="H717" s="49">
        <v>2</v>
      </c>
      <c r="I717" s="1" t="s">
        <v>5029</v>
      </c>
      <c r="J717" s="1"/>
      <c r="K717" s="1" t="s">
        <v>3869</v>
      </c>
      <c r="L717" s="1" t="s">
        <v>2585</v>
      </c>
      <c r="M717" s="8" t="s">
        <v>4214</v>
      </c>
    </row>
    <row r="718" spans="2:13">
      <c r="B718" s="8" t="str">
        <f>VLOOKUP(M718,加盟校情報!$F$3:$K$2001,6,FALSE)</f>
        <v>492286</v>
      </c>
      <c r="C718" s="8">
        <v>716</v>
      </c>
      <c r="D718" s="8" t="s">
        <v>867</v>
      </c>
      <c r="E718" s="1" t="s">
        <v>528</v>
      </c>
      <c r="F718" s="1" t="s">
        <v>868</v>
      </c>
      <c r="G718" s="1"/>
      <c r="H718" s="49">
        <v>3</v>
      </c>
      <c r="I718" s="1" t="s">
        <v>5030</v>
      </c>
      <c r="J718" s="1"/>
      <c r="K718" s="1" t="s">
        <v>2608</v>
      </c>
      <c r="L718" s="1" t="s">
        <v>707</v>
      </c>
      <c r="M718" s="8" t="s">
        <v>4214</v>
      </c>
    </row>
    <row r="719" spans="2:13">
      <c r="B719" s="8" t="str">
        <f>VLOOKUP(M719,加盟校情報!$F$3:$K$2001,6,FALSE)</f>
        <v>492286</v>
      </c>
      <c r="C719" s="8">
        <v>717</v>
      </c>
      <c r="D719" s="8" t="s">
        <v>869</v>
      </c>
      <c r="E719" s="1" t="s">
        <v>3262</v>
      </c>
      <c r="F719" s="1" t="s">
        <v>870</v>
      </c>
      <c r="G719" s="1"/>
      <c r="H719" s="49">
        <v>3</v>
      </c>
      <c r="I719" s="1" t="s">
        <v>5031</v>
      </c>
      <c r="J719" s="1"/>
      <c r="K719" s="1" t="s">
        <v>3870</v>
      </c>
      <c r="L719" s="1" t="s">
        <v>2726</v>
      </c>
      <c r="M719" s="8" t="s">
        <v>4214</v>
      </c>
    </row>
    <row r="720" spans="2:13">
      <c r="B720" s="8" t="str">
        <f>VLOOKUP(M720,加盟校情報!$F$3:$K$2001,6,FALSE)</f>
        <v>492286</v>
      </c>
      <c r="C720" s="8">
        <v>718</v>
      </c>
      <c r="D720" s="8" t="s">
        <v>2975</v>
      </c>
      <c r="E720" s="1" t="s">
        <v>3263</v>
      </c>
      <c r="F720" s="1" t="s">
        <v>3472</v>
      </c>
      <c r="G720" s="1"/>
      <c r="H720" s="49">
        <v>1</v>
      </c>
      <c r="I720" s="1" t="s">
        <v>5032</v>
      </c>
      <c r="J720" s="1"/>
      <c r="K720" s="1" t="s">
        <v>3871</v>
      </c>
      <c r="L720" s="1" t="s">
        <v>4135</v>
      </c>
      <c r="M720" s="8" t="s">
        <v>4214</v>
      </c>
    </row>
    <row r="721" spans="2:13">
      <c r="B721" s="8" t="str">
        <f>VLOOKUP(M721,加盟校情報!$F$3:$K$2001,6,FALSE)</f>
        <v>492286</v>
      </c>
      <c r="C721" s="8">
        <v>719</v>
      </c>
      <c r="D721" s="8" t="s">
        <v>2976</v>
      </c>
      <c r="E721" s="1" t="s">
        <v>3264</v>
      </c>
      <c r="F721" s="1" t="s">
        <v>3469</v>
      </c>
      <c r="G721" s="1"/>
      <c r="H721" s="49">
        <v>1</v>
      </c>
      <c r="I721" s="1" t="s">
        <v>5033</v>
      </c>
      <c r="J721" s="1"/>
      <c r="K721" s="1" t="s">
        <v>3606</v>
      </c>
      <c r="L721" s="1" t="s">
        <v>4136</v>
      </c>
      <c r="M721" s="8" t="s">
        <v>4214</v>
      </c>
    </row>
    <row r="722" spans="2:13">
      <c r="B722" s="8" t="str">
        <f>VLOOKUP(M722,加盟校情報!$F$3:$K$2001,6,FALSE)</f>
        <v>496050</v>
      </c>
      <c r="C722" s="8">
        <v>720</v>
      </c>
      <c r="D722" s="8" t="s">
        <v>2977</v>
      </c>
      <c r="E722" s="1" t="s">
        <v>3265</v>
      </c>
      <c r="F722" s="1" t="s">
        <v>3473</v>
      </c>
      <c r="G722" s="1"/>
      <c r="H722" s="49" t="s">
        <v>3540</v>
      </c>
      <c r="I722" s="1" t="s">
        <v>5034</v>
      </c>
      <c r="J722" s="1"/>
      <c r="K722" s="1" t="s">
        <v>3872</v>
      </c>
      <c r="L722" s="1" t="s">
        <v>2610</v>
      </c>
      <c r="M722" s="8" t="s">
        <v>914</v>
      </c>
    </row>
    <row r="723" spans="2:13">
      <c r="B723" s="8" t="str">
        <f>VLOOKUP(M723,加盟校情報!$F$3:$K$2001,6,FALSE)</f>
        <v>496052</v>
      </c>
      <c r="C723" s="8">
        <v>721</v>
      </c>
      <c r="D723" s="8" t="s">
        <v>1826</v>
      </c>
      <c r="E723" s="1" t="s">
        <v>1827</v>
      </c>
      <c r="F723" s="1" t="s">
        <v>2250</v>
      </c>
      <c r="G723" s="1"/>
      <c r="H723" s="49" t="s">
        <v>3537</v>
      </c>
      <c r="I723" s="1" t="s">
        <v>5035</v>
      </c>
      <c r="J723" s="1"/>
      <c r="K723" s="1" t="s">
        <v>2637</v>
      </c>
      <c r="L723" s="1" t="s">
        <v>2733</v>
      </c>
      <c r="M723" s="8" t="s">
        <v>899</v>
      </c>
    </row>
    <row r="724" spans="2:13">
      <c r="B724" s="8" t="str">
        <f>VLOOKUP(M724,加盟校情報!$F$3:$K$2001,6,FALSE)</f>
        <v>496052</v>
      </c>
      <c r="C724" s="8">
        <v>722</v>
      </c>
      <c r="D724" s="8" t="s">
        <v>1828</v>
      </c>
      <c r="E724" s="1" t="s">
        <v>1829</v>
      </c>
      <c r="F724" s="1" t="s">
        <v>2297</v>
      </c>
      <c r="G724" s="1"/>
      <c r="H724" s="49" t="s">
        <v>3537</v>
      </c>
      <c r="I724" s="1" t="s">
        <v>5036</v>
      </c>
      <c r="J724" s="1"/>
      <c r="K724" s="1" t="s">
        <v>1114</v>
      </c>
      <c r="L724" s="1" t="s">
        <v>2578</v>
      </c>
      <c r="M724" s="8" t="s">
        <v>899</v>
      </c>
    </row>
    <row r="725" spans="2:13">
      <c r="B725" s="8" t="str">
        <f>VLOOKUP(M725,加盟校情報!$F$3:$K$2001,6,FALSE)</f>
        <v>496052</v>
      </c>
      <c r="C725" s="8">
        <v>723</v>
      </c>
      <c r="D725" s="8" t="s">
        <v>2978</v>
      </c>
      <c r="E725" s="1" t="s">
        <v>3266</v>
      </c>
      <c r="F725" s="1" t="s">
        <v>3474</v>
      </c>
      <c r="G725" s="1"/>
      <c r="H725" s="49" t="s">
        <v>3540</v>
      </c>
      <c r="I725" s="1" t="s">
        <v>5037</v>
      </c>
      <c r="J725" s="1"/>
      <c r="K725" s="1" t="s">
        <v>2766</v>
      </c>
      <c r="L725" s="1" t="s">
        <v>1138</v>
      </c>
      <c r="M725" s="8" t="s">
        <v>899</v>
      </c>
    </row>
    <row r="726" spans="2:13">
      <c r="B726" s="8" t="str">
        <f>VLOOKUP(M726,加盟校情報!$F$3:$K$2001,6,FALSE)</f>
        <v>496052</v>
      </c>
      <c r="C726" s="8">
        <v>724</v>
      </c>
      <c r="D726" s="8" t="s">
        <v>2979</v>
      </c>
      <c r="E726" s="1" t="s">
        <v>3267</v>
      </c>
      <c r="F726" s="1" t="s">
        <v>3425</v>
      </c>
      <c r="G726" s="1"/>
      <c r="H726" s="49" t="s">
        <v>3540</v>
      </c>
      <c r="I726" s="1" t="s">
        <v>5038</v>
      </c>
      <c r="J726" s="1"/>
      <c r="K726" s="1" t="s">
        <v>3873</v>
      </c>
      <c r="L726" s="1" t="s">
        <v>2453</v>
      </c>
      <c r="M726" s="8" t="s">
        <v>899</v>
      </c>
    </row>
    <row r="727" spans="2:13">
      <c r="B727" s="8" t="str">
        <f>VLOOKUP(M727,加盟校情報!$F$3:$K$2001,6,FALSE)</f>
        <v>491092</v>
      </c>
      <c r="C727" s="8">
        <v>725</v>
      </c>
      <c r="D727" s="8" t="s">
        <v>2980</v>
      </c>
      <c r="E727" s="1" t="s">
        <v>3268</v>
      </c>
      <c r="F727" s="1" t="s">
        <v>3475</v>
      </c>
      <c r="G727" s="1"/>
      <c r="H727" s="49">
        <v>2</v>
      </c>
      <c r="I727" s="1" t="s">
        <v>5039</v>
      </c>
      <c r="J727" s="1"/>
      <c r="K727" s="1" t="s">
        <v>3874</v>
      </c>
      <c r="L727" s="1" t="s">
        <v>4137</v>
      </c>
      <c r="M727" s="8" t="s">
        <v>4215</v>
      </c>
    </row>
    <row r="728" spans="2:13">
      <c r="B728" s="8" t="str">
        <f>VLOOKUP(M728,加盟校情報!$F$3:$K$2001,6,FALSE)</f>
        <v>491092</v>
      </c>
      <c r="C728" s="8">
        <v>726</v>
      </c>
      <c r="D728" s="8" t="s">
        <v>1980</v>
      </c>
      <c r="E728" s="1" t="s">
        <v>1981</v>
      </c>
      <c r="F728" s="1" t="s">
        <v>1643</v>
      </c>
      <c r="G728" s="1"/>
      <c r="H728" s="49">
        <v>3</v>
      </c>
      <c r="I728" s="1" t="s">
        <v>5040</v>
      </c>
      <c r="J728" s="1"/>
      <c r="K728" s="1" t="s">
        <v>3875</v>
      </c>
      <c r="L728" s="1" t="s">
        <v>4048</v>
      </c>
      <c r="M728" s="8" t="s">
        <v>4215</v>
      </c>
    </row>
    <row r="729" spans="2:13">
      <c r="B729" s="8" t="str">
        <f>VLOOKUP(M729,加盟校情報!$F$3:$K$2001,6,FALSE)</f>
        <v>496047</v>
      </c>
      <c r="C729" s="8">
        <v>727</v>
      </c>
      <c r="D729" s="8" t="s">
        <v>1984</v>
      </c>
      <c r="E729" s="1" t="s">
        <v>1985</v>
      </c>
      <c r="F729" s="1" t="s">
        <v>2312</v>
      </c>
      <c r="G729" s="1"/>
      <c r="H729" s="49" t="s">
        <v>3537</v>
      </c>
      <c r="I729" s="1" t="s">
        <v>5041</v>
      </c>
      <c r="J729" s="1"/>
      <c r="K729" s="1" t="s">
        <v>702</v>
      </c>
      <c r="L729" s="1" t="s">
        <v>2656</v>
      </c>
      <c r="M729" s="8" t="s">
        <v>915</v>
      </c>
    </row>
    <row r="730" spans="2:13">
      <c r="B730" s="8" t="str">
        <f>VLOOKUP(M730,加盟校情報!$F$3:$K$2001,6,FALSE)</f>
        <v>496047</v>
      </c>
      <c r="C730" s="8">
        <v>728</v>
      </c>
      <c r="D730" s="8" t="s">
        <v>2981</v>
      </c>
      <c r="E730" s="1" t="s">
        <v>3269</v>
      </c>
      <c r="F730" s="1" t="s">
        <v>3476</v>
      </c>
      <c r="G730" s="1"/>
      <c r="H730" s="49" t="s">
        <v>3540</v>
      </c>
      <c r="I730" s="1" t="s">
        <v>5042</v>
      </c>
      <c r="J730" s="1"/>
      <c r="K730" s="1" t="s">
        <v>702</v>
      </c>
      <c r="L730" s="1" t="s">
        <v>4138</v>
      </c>
      <c r="M730" s="8" t="s">
        <v>915</v>
      </c>
    </row>
    <row r="731" spans="2:13">
      <c r="B731" s="8" t="str">
        <f>VLOOKUP(M731,加盟校情報!$F$3:$K$2001,6,FALSE)</f>
        <v>496047</v>
      </c>
      <c r="C731" s="8">
        <v>729</v>
      </c>
      <c r="D731" s="8" t="s">
        <v>2982</v>
      </c>
      <c r="E731" s="1" t="s">
        <v>3270</v>
      </c>
      <c r="F731" s="1" t="s">
        <v>3477</v>
      </c>
      <c r="G731" s="1"/>
      <c r="H731" s="49" t="s">
        <v>3540</v>
      </c>
      <c r="I731" s="1" t="s">
        <v>5043</v>
      </c>
      <c r="J731" s="1"/>
      <c r="K731" s="1" t="s">
        <v>2521</v>
      </c>
      <c r="L731" s="1" t="s">
        <v>4033</v>
      </c>
      <c r="M731" s="8" t="s">
        <v>915</v>
      </c>
    </row>
    <row r="732" spans="2:13">
      <c r="B732" s="8" t="str">
        <f>VLOOKUP(M732,加盟校情報!$F$3:$K$2001,6,FALSE)</f>
        <v>496047</v>
      </c>
      <c r="C732" s="8">
        <v>730</v>
      </c>
      <c r="D732" s="8" t="s">
        <v>2983</v>
      </c>
      <c r="E732" s="1" t="s">
        <v>3271</v>
      </c>
      <c r="F732" s="1" t="s">
        <v>3478</v>
      </c>
      <c r="G732" s="1"/>
      <c r="H732" s="49" t="s">
        <v>3540</v>
      </c>
      <c r="I732" s="1" t="s">
        <v>5044</v>
      </c>
      <c r="J732" s="1"/>
      <c r="K732" s="1" t="s">
        <v>3876</v>
      </c>
      <c r="L732" s="1" t="s">
        <v>710</v>
      </c>
      <c r="M732" s="8" t="s">
        <v>915</v>
      </c>
    </row>
    <row r="733" spans="2:13">
      <c r="B733" s="8" t="str">
        <f>VLOOKUP(M733,加盟校情報!$F$3:$K$2001,6,FALSE)</f>
        <v>492291</v>
      </c>
      <c r="C733" s="8">
        <v>731</v>
      </c>
      <c r="D733" s="8" t="s">
        <v>521</v>
      </c>
      <c r="E733" s="1" t="s">
        <v>522</v>
      </c>
      <c r="F733" s="1" t="s">
        <v>523</v>
      </c>
      <c r="G733" s="1"/>
      <c r="H733" s="8">
        <v>4</v>
      </c>
      <c r="I733" s="1" t="s">
        <v>5045</v>
      </c>
      <c r="J733" s="1"/>
      <c r="K733" s="1" t="s">
        <v>3828</v>
      </c>
      <c r="L733" s="1" t="s">
        <v>4139</v>
      </c>
      <c r="M733" s="8" t="s">
        <v>4216</v>
      </c>
    </row>
    <row r="734" spans="2:13">
      <c r="B734" s="8" t="str">
        <f>VLOOKUP(M734,加盟校情報!$F$3:$K$2001,6,FALSE)</f>
        <v>492291</v>
      </c>
      <c r="C734" s="8">
        <v>732</v>
      </c>
      <c r="D734" s="8" t="s">
        <v>515</v>
      </c>
      <c r="E734" s="1" t="s">
        <v>516</v>
      </c>
      <c r="F734" s="1" t="s">
        <v>517</v>
      </c>
      <c r="G734" s="1"/>
      <c r="H734" s="8">
        <v>4</v>
      </c>
      <c r="I734" s="1" t="s">
        <v>5046</v>
      </c>
      <c r="J734" s="1"/>
      <c r="K734" s="1" t="s">
        <v>3628</v>
      </c>
      <c r="L734" s="1" t="s">
        <v>4140</v>
      </c>
      <c r="M734" s="8" t="s">
        <v>4216</v>
      </c>
    </row>
    <row r="735" spans="2:13">
      <c r="B735" s="8" t="str">
        <f>VLOOKUP(M735,加盟校情報!$F$3:$K$2001,6,FALSE)</f>
        <v>492291</v>
      </c>
      <c r="C735" s="8">
        <v>733</v>
      </c>
      <c r="D735" s="8" t="s">
        <v>518</v>
      </c>
      <c r="E735" s="1" t="s">
        <v>519</v>
      </c>
      <c r="F735" s="1" t="s">
        <v>520</v>
      </c>
      <c r="G735" s="1"/>
      <c r="H735" s="8">
        <v>4</v>
      </c>
      <c r="I735" s="1" t="s">
        <v>5047</v>
      </c>
      <c r="J735" s="1"/>
      <c r="K735" s="1" t="s">
        <v>2710</v>
      </c>
      <c r="L735" s="1" t="s">
        <v>2587</v>
      </c>
      <c r="M735" s="8" t="s">
        <v>4216</v>
      </c>
    </row>
    <row r="736" spans="2:13">
      <c r="B736" s="8" t="str">
        <f>VLOOKUP(M736,加盟校情報!$F$3:$K$2001,6,FALSE)</f>
        <v>492291</v>
      </c>
      <c r="C736" s="8">
        <v>734</v>
      </c>
      <c r="D736" s="8" t="s">
        <v>1635</v>
      </c>
      <c r="E736" s="1" t="s">
        <v>1636</v>
      </c>
      <c r="F736" s="1" t="s">
        <v>763</v>
      </c>
      <c r="G736" s="1"/>
      <c r="H736" s="8">
        <v>3</v>
      </c>
      <c r="I736" s="1" t="s">
        <v>5048</v>
      </c>
      <c r="J736" s="1"/>
      <c r="K736" s="1" t="s">
        <v>3844</v>
      </c>
      <c r="L736" s="1" t="s">
        <v>4002</v>
      </c>
      <c r="M736" s="8" t="s">
        <v>4216</v>
      </c>
    </row>
    <row r="737" spans="2:13">
      <c r="B737" s="8" t="str">
        <f>VLOOKUP(M737,加盟校情報!$F$3:$K$2001,6,FALSE)</f>
        <v>492291</v>
      </c>
      <c r="C737" s="8">
        <v>735</v>
      </c>
      <c r="D737" s="8" t="s">
        <v>1629</v>
      </c>
      <c r="E737" s="1" t="s">
        <v>1630</v>
      </c>
      <c r="F737" s="1" t="s">
        <v>1631</v>
      </c>
      <c r="G737" s="1"/>
      <c r="H737" s="8">
        <v>3</v>
      </c>
      <c r="I737" s="1" t="s">
        <v>5049</v>
      </c>
      <c r="J737" s="1"/>
      <c r="K737" s="1" t="s">
        <v>687</v>
      </c>
      <c r="L737" s="1" t="s">
        <v>4100</v>
      </c>
      <c r="M737" s="8" t="s">
        <v>4216</v>
      </c>
    </row>
    <row r="738" spans="2:13">
      <c r="B738" s="8" t="str">
        <f>VLOOKUP(M738,加盟校情報!$F$3:$K$2001,6,FALSE)</f>
        <v>492291</v>
      </c>
      <c r="C738" s="8">
        <v>736</v>
      </c>
      <c r="D738" s="8" t="s">
        <v>2130</v>
      </c>
      <c r="E738" s="1" t="s">
        <v>2131</v>
      </c>
      <c r="F738" s="1" t="s">
        <v>2411</v>
      </c>
      <c r="G738" s="1"/>
      <c r="H738" s="8">
        <v>2</v>
      </c>
      <c r="I738" s="1" t="s">
        <v>5050</v>
      </c>
      <c r="J738" s="1"/>
      <c r="K738" s="1" t="s">
        <v>3877</v>
      </c>
      <c r="L738" s="1" t="s">
        <v>2774</v>
      </c>
      <c r="M738" s="8" t="s">
        <v>4216</v>
      </c>
    </row>
    <row r="739" spans="2:13">
      <c r="B739" s="8" t="str">
        <f>VLOOKUP(M739,加盟校情報!$F$3:$K$2001,6,FALSE)</f>
        <v>492291</v>
      </c>
      <c r="C739" s="8">
        <v>737</v>
      </c>
      <c r="D739" s="8" t="s">
        <v>2128</v>
      </c>
      <c r="E739" s="1" t="s">
        <v>2129</v>
      </c>
      <c r="F739" s="1" t="s">
        <v>2410</v>
      </c>
      <c r="G739" s="1"/>
      <c r="H739" s="8">
        <v>2</v>
      </c>
      <c r="I739" s="1" t="s">
        <v>5051</v>
      </c>
      <c r="J739" s="1"/>
      <c r="K739" s="1" t="s">
        <v>3878</v>
      </c>
      <c r="L739" s="1" t="s">
        <v>4070</v>
      </c>
      <c r="M739" s="8" t="s">
        <v>4216</v>
      </c>
    </row>
    <row r="740" spans="2:13">
      <c r="B740" s="8" t="str">
        <f>VLOOKUP(M740,加盟校情報!$F$3:$K$2001,6,FALSE)</f>
        <v>492291</v>
      </c>
      <c r="C740" s="8">
        <v>738</v>
      </c>
      <c r="D740" s="8" t="s">
        <v>2126</v>
      </c>
      <c r="E740" s="1" t="s">
        <v>2127</v>
      </c>
      <c r="F740" s="1" t="s">
        <v>2409</v>
      </c>
      <c r="G740" s="1"/>
      <c r="H740" s="8">
        <v>2</v>
      </c>
      <c r="I740" s="1" t="s">
        <v>5052</v>
      </c>
      <c r="J740" s="1"/>
      <c r="K740" s="1" t="s">
        <v>2551</v>
      </c>
      <c r="L740" s="1" t="s">
        <v>734</v>
      </c>
      <c r="M740" s="8" t="s">
        <v>4216</v>
      </c>
    </row>
    <row r="741" spans="2:13">
      <c r="B741" s="8" t="str">
        <f>VLOOKUP(M741,加盟校情報!$F$3:$K$2001,6,FALSE)</f>
        <v>492291</v>
      </c>
      <c r="C741" s="8">
        <v>739</v>
      </c>
      <c r="D741" s="8" t="s">
        <v>2060</v>
      </c>
      <c r="E741" s="1" t="s">
        <v>2061</v>
      </c>
      <c r="F741" s="1" t="s">
        <v>2384</v>
      </c>
      <c r="G741" s="1"/>
      <c r="H741" s="8">
        <v>2</v>
      </c>
      <c r="I741" s="1" t="s">
        <v>5053</v>
      </c>
      <c r="J741" s="1"/>
      <c r="K741" s="1" t="s">
        <v>3879</v>
      </c>
      <c r="L741" s="1" t="s">
        <v>2669</v>
      </c>
      <c r="M741" s="8" t="s">
        <v>4216</v>
      </c>
    </row>
    <row r="742" spans="2:13">
      <c r="B742" s="8" t="str">
        <f>VLOOKUP(M742,加盟校情報!$F$3:$K$2001,6,FALSE)</f>
        <v>492291</v>
      </c>
      <c r="C742" s="8">
        <v>740</v>
      </c>
      <c r="D742" s="8" t="s">
        <v>2058</v>
      </c>
      <c r="E742" s="1" t="s">
        <v>2059</v>
      </c>
      <c r="F742" s="1" t="s">
        <v>2383</v>
      </c>
      <c r="G742" s="1"/>
      <c r="H742" s="8">
        <v>2</v>
      </c>
      <c r="I742" s="1" t="s">
        <v>5054</v>
      </c>
      <c r="J742" s="1"/>
      <c r="K742" s="1" t="s">
        <v>669</v>
      </c>
      <c r="L742" s="1" t="s">
        <v>4124</v>
      </c>
      <c r="M742" s="8" t="s">
        <v>4216</v>
      </c>
    </row>
    <row r="743" spans="2:13">
      <c r="B743" s="8" t="str">
        <f>VLOOKUP(M743,加盟校情報!$F$3:$K$2001,6,FALSE)</f>
        <v>492291</v>
      </c>
      <c r="C743" s="8">
        <v>741</v>
      </c>
      <c r="D743" s="8" t="s">
        <v>512</v>
      </c>
      <c r="E743" s="1" t="s">
        <v>513</v>
      </c>
      <c r="F743" s="1" t="s">
        <v>514</v>
      </c>
      <c r="G743" s="1"/>
      <c r="H743" s="8">
        <v>4</v>
      </c>
      <c r="I743" s="1" t="s">
        <v>5055</v>
      </c>
      <c r="J743" s="1"/>
      <c r="K743" s="1" t="s">
        <v>3880</v>
      </c>
      <c r="L743" s="1" t="s">
        <v>4052</v>
      </c>
      <c r="M743" s="8" t="s">
        <v>4216</v>
      </c>
    </row>
    <row r="744" spans="2:13">
      <c r="B744" s="8" t="str">
        <f>VLOOKUP(M744,加盟校情報!$F$3:$K$2001,6,FALSE)</f>
        <v>492291</v>
      </c>
      <c r="C744" s="8">
        <v>742</v>
      </c>
      <c r="D744" s="8" t="s">
        <v>1648</v>
      </c>
      <c r="E744" s="1" t="s">
        <v>1649</v>
      </c>
      <c r="F744" s="1" t="s">
        <v>1650</v>
      </c>
      <c r="G744" s="1"/>
      <c r="H744" s="8">
        <v>3</v>
      </c>
      <c r="I744" s="1" t="s">
        <v>5056</v>
      </c>
      <c r="J744" s="1"/>
      <c r="K744" s="1" t="s">
        <v>3881</v>
      </c>
      <c r="L744" s="1" t="s">
        <v>678</v>
      </c>
      <c r="M744" s="8" t="s">
        <v>4216</v>
      </c>
    </row>
    <row r="745" spans="2:13">
      <c r="B745" s="8" t="str">
        <f>VLOOKUP(M745,加盟校情報!$F$3:$K$2001,6,FALSE)</f>
        <v>492291</v>
      </c>
      <c r="C745" s="8">
        <v>743</v>
      </c>
      <c r="D745" s="8" t="s">
        <v>1618</v>
      </c>
      <c r="E745" s="1" t="s">
        <v>1619</v>
      </c>
      <c r="F745" s="1" t="s">
        <v>1620</v>
      </c>
      <c r="G745" s="1"/>
      <c r="H745" s="8">
        <v>3</v>
      </c>
      <c r="I745" s="1" t="s">
        <v>5057</v>
      </c>
      <c r="J745" s="1"/>
      <c r="K745" s="1" t="s">
        <v>3588</v>
      </c>
      <c r="L745" s="1" t="s">
        <v>2591</v>
      </c>
      <c r="M745" s="8" t="s">
        <v>4216</v>
      </c>
    </row>
    <row r="746" spans="2:13">
      <c r="B746" s="8" t="str">
        <f>VLOOKUP(M746,加盟校情報!$F$3:$K$2001,6,FALSE)</f>
        <v>492291</v>
      </c>
      <c r="C746" s="8">
        <v>744</v>
      </c>
      <c r="D746" s="8" t="s">
        <v>2984</v>
      </c>
      <c r="E746" s="1" t="s">
        <v>2055</v>
      </c>
      <c r="F746" s="1" t="s">
        <v>2381</v>
      </c>
      <c r="G746" s="1"/>
      <c r="H746" s="8">
        <v>3</v>
      </c>
      <c r="I746" s="1" t="s">
        <v>5058</v>
      </c>
      <c r="J746" s="1"/>
      <c r="K746" s="1" t="s">
        <v>3882</v>
      </c>
      <c r="L746" s="1" t="s">
        <v>2721</v>
      </c>
      <c r="M746" s="8" t="s">
        <v>4216</v>
      </c>
    </row>
    <row r="747" spans="2:13">
      <c r="B747" s="8" t="str">
        <f>VLOOKUP(M747,加盟校情報!$F$3:$K$2001,6,FALSE)</f>
        <v>492291</v>
      </c>
      <c r="C747" s="8">
        <v>745</v>
      </c>
      <c r="D747" s="8" t="s">
        <v>2056</v>
      </c>
      <c r="E747" s="1" t="s">
        <v>2057</v>
      </c>
      <c r="F747" s="1" t="s">
        <v>2382</v>
      </c>
      <c r="G747" s="1"/>
      <c r="H747" s="8">
        <v>2</v>
      </c>
      <c r="I747" s="1" t="s">
        <v>5059</v>
      </c>
      <c r="J747" s="1"/>
      <c r="K747" s="1" t="s">
        <v>3883</v>
      </c>
      <c r="L747" s="1" t="s">
        <v>4141</v>
      </c>
      <c r="M747" s="8" t="s">
        <v>4216</v>
      </c>
    </row>
    <row r="748" spans="2:13">
      <c r="B748" s="8" t="str">
        <f>VLOOKUP(M748,加盟校情報!$F$3:$K$2001,6,FALSE)</f>
        <v>492291</v>
      </c>
      <c r="C748" s="8">
        <v>746</v>
      </c>
      <c r="D748" s="8" t="s">
        <v>2132</v>
      </c>
      <c r="E748" s="1" t="s">
        <v>2133</v>
      </c>
      <c r="F748" s="1" t="s">
        <v>2412</v>
      </c>
      <c r="G748" s="1"/>
      <c r="H748" s="8">
        <v>2</v>
      </c>
      <c r="I748" s="1" t="s">
        <v>5060</v>
      </c>
      <c r="J748" s="1"/>
      <c r="K748" s="1" t="s">
        <v>2688</v>
      </c>
      <c r="L748" s="1" t="s">
        <v>4142</v>
      </c>
      <c r="M748" s="8" t="s">
        <v>4216</v>
      </c>
    </row>
    <row r="749" spans="2:13">
      <c r="B749" s="8" t="str">
        <f>VLOOKUP(M749,加盟校情報!$F$3:$K$2001,6,FALSE)</f>
        <v>492291</v>
      </c>
      <c r="C749" s="8">
        <v>747</v>
      </c>
      <c r="D749" s="8" t="s">
        <v>524</v>
      </c>
      <c r="E749" s="1" t="s">
        <v>525</v>
      </c>
      <c r="F749" s="1" t="s">
        <v>526</v>
      </c>
      <c r="G749" s="1"/>
      <c r="H749" s="8">
        <v>4</v>
      </c>
      <c r="I749" s="1" t="s">
        <v>5061</v>
      </c>
      <c r="J749" s="1"/>
      <c r="K749" s="1" t="s">
        <v>3884</v>
      </c>
      <c r="L749" s="1" t="s">
        <v>2587</v>
      </c>
      <c r="M749" s="8" t="s">
        <v>4216</v>
      </c>
    </row>
    <row r="750" spans="2:13">
      <c r="B750" s="8" t="str">
        <f>VLOOKUP(M750,加盟校情報!$F$3:$K$2001,6,FALSE)</f>
        <v>492291</v>
      </c>
      <c r="C750" s="8">
        <v>748</v>
      </c>
      <c r="D750" s="8" t="s">
        <v>2985</v>
      </c>
      <c r="E750" s="1" t="s">
        <v>3272</v>
      </c>
      <c r="F750" s="1" t="s">
        <v>3467</v>
      </c>
      <c r="G750" s="1"/>
      <c r="H750" s="8">
        <v>1</v>
      </c>
      <c r="I750" s="1" t="s">
        <v>5062</v>
      </c>
      <c r="J750" s="1"/>
      <c r="K750" s="1" t="s">
        <v>3885</v>
      </c>
      <c r="L750" s="1" t="s">
        <v>1561</v>
      </c>
      <c r="M750" s="8" t="s">
        <v>4216</v>
      </c>
    </row>
    <row r="751" spans="2:13">
      <c r="B751" s="8" t="str">
        <f>VLOOKUP(M751,加盟校情報!$F$3:$K$2001,6,FALSE)</f>
        <v>492314</v>
      </c>
      <c r="C751" s="8">
        <v>749</v>
      </c>
      <c r="D751" s="8" t="s">
        <v>278</v>
      </c>
      <c r="E751" s="1" t="s">
        <v>279</v>
      </c>
      <c r="F751" s="1" t="s">
        <v>280</v>
      </c>
      <c r="G751" s="1"/>
      <c r="H751" s="8">
        <v>4</v>
      </c>
      <c r="I751" s="1" t="s">
        <v>5063</v>
      </c>
      <c r="J751" s="1"/>
      <c r="K751" s="1" t="s">
        <v>687</v>
      </c>
      <c r="L751" s="1" t="s">
        <v>686</v>
      </c>
      <c r="M751" s="8" t="s">
        <v>4217</v>
      </c>
    </row>
    <row r="752" spans="2:13">
      <c r="B752" s="8" t="str">
        <f>VLOOKUP(M752,加盟校情報!$F$3:$K$2001,6,FALSE)</f>
        <v>492314</v>
      </c>
      <c r="C752" s="8">
        <v>750</v>
      </c>
      <c r="D752" s="8" t="s">
        <v>271</v>
      </c>
      <c r="E752" s="1" t="s">
        <v>272</v>
      </c>
      <c r="F752" s="1" t="s">
        <v>273</v>
      </c>
      <c r="G752" s="1"/>
      <c r="H752" s="8">
        <v>5</v>
      </c>
      <c r="I752" s="1" t="s">
        <v>5064</v>
      </c>
      <c r="J752" s="1"/>
      <c r="K752" s="1" t="s">
        <v>685</v>
      </c>
      <c r="L752" s="1" t="s">
        <v>4143</v>
      </c>
      <c r="M752" s="8" t="s">
        <v>4217</v>
      </c>
    </row>
    <row r="753" spans="2:13">
      <c r="B753" s="8" t="str">
        <f>VLOOKUP(M753,加盟校情報!$F$3:$K$2001,6,FALSE)</f>
        <v>492314</v>
      </c>
      <c r="C753" s="8">
        <v>751</v>
      </c>
      <c r="D753" s="8" t="s">
        <v>2136</v>
      </c>
      <c r="E753" s="1" t="s">
        <v>2137</v>
      </c>
      <c r="F753" s="1" t="s">
        <v>2346</v>
      </c>
      <c r="G753" s="1"/>
      <c r="H753" s="8">
        <v>2</v>
      </c>
      <c r="I753" s="1" t="s">
        <v>5065</v>
      </c>
      <c r="J753" s="1"/>
      <c r="K753" s="1" t="s">
        <v>3886</v>
      </c>
      <c r="L753" s="1" t="s">
        <v>4144</v>
      </c>
      <c r="M753" s="8" t="s">
        <v>4217</v>
      </c>
    </row>
    <row r="754" spans="2:13">
      <c r="B754" s="8" t="str">
        <f>VLOOKUP(M754,加盟校情報!$F$3:$K$2001,6,FALSE)</f>
        <v>492314</v>
      </c>
      <c r="C754" s="8">
        <v>752</v>
      </c>
      <c r="D754" s="8" t="s">
        <v>2986</v>
      </c>
      <c r="E754" s="1" t="s">
        <v>3273</v>
      </c>
      <c r="F754" s="1" t="s">
        <v>323</v>
      </c>
      <c r="G754" s="1"/>
      <c r="H754" s="8">
        <v>2</v>
      </c>
      <c r="I754" s="1" t="s">
        <v>5066</v>
      </c>
      <c r="J754" s="1"/>
      <c r="K754" s="1" t="s">
        <v>3887</v>
      </c>
      <c r="L754" s="1" t="s">
        <v>2781</v>
      </c>
      <c r="M754" s="8" t="s">
        <v>4217</v>
      </c>
    </row>
    <row r="755" spans="2:13">
      <c r="B755" s="8" t="str">
        <f>VLOOKUP(M755,加盟校情報!$F$3:$K$2001,6,FALSE)</f>
        <v>492314</v>
      </c>
      <c r="C755" s="8">
        <v>753</v>
      </c>
      <c r="D755" s="8" t="s">
        <v>2987</v>
      </c>
      <c r="E755" s="1" t="s">
        <v>3274</v>
      </c>
      <c r="F755" s="1" t="s">
        <v>2369</v>
      </c>
      <c r="G755" s="1"/>
      <c r="H755" s="8">
        <v>2</v>
      </c>
      <c r="I755" s="1" t="s">
        <v>5067</v>
      </c>
      <c r="J755" s="1"/>
      <c r="K755" s="1" t="s">
        <v>2575</v>
      </c>
      <c r="L755" s="1" t="s">
        <v>4145</v>
      </c>
      <c r="M755" s="8" t="s">
        <v>4217</v>
      </c>
    </row>
    <row r="756" spans="2:13">
      <c r="B756" s="8" t="str">
        <f>VLOOKUP(M756,加盟校情報!$F$3:$K$2001,6,FALSE)</f>
        <v>492314</v>
      </c>
      <c r="C756" s="8">
        <v>754</v>
      </c>
      <c r="D756" s="8" t="s">
        <v>2134</v>
      </c>
      <c r="E756" s="1" t="s">
        <v>2135</v>
      </c>
      <c r="F756" s="1" t="s">
        <v>2413</v>
      </c>
      <c r="G756" s="1"/>
      <c r="H756" s="8">
        <v>2</v>
      </c>
      <c r="I756" s="1" t="s">
        <v>5068</v>
      </c>
      <c r="J756" s="1"/>
      <c r="K756" s="1" t="s">
        <v>3888</v>
      </c>
      <c r="L756" s="1" t="s">
        <v>686</v>
      </c>
      <c r="M756" s="8" t="s">
        <v>4217</v>
      </c>
    </row>
    <row r="757" spans="2:13">
      <c r="B757" s="8" t="str">
        <f>VLOOKUP(M757,加盟校情報!$F$3:$K$2001,6,FALSE)</f>
        <v>492314</v>
      </c>
      <c r="C757" s="8">
        <v>755</v>
      </c>
      <c r="D757" s="8" t="s">
        <v>268</v>
      </c>
      <c r="E757" s="1" t="s">
        <v>269</v>
      </c>
      <c r="F757" s="1" t="s">
        <v>270</v>
      </c>
      <c r="G757" s="1"/>
      <c r="H757" s="8">
        <v>5</v>
      </c>
      <c r="I757" s="1" t="s">
        <v>5069</v>
      </c>
      <c r="J757" s="1"/>
      <c r="K757" s="1" t="s">
        <v>2775</v>
      </c>
      <c r="L757" s="1" t="s">
        <v>2776</v>
      </c>
      <c r="M757" s="8" t="s">
        <v>4217</v>
      </c>
    </row>
    <row r="758" spans="2:13">
      <c r="B758" s="8" t="str">
        <f>VLOOKUP(M758,加盟校情報!$F$3:$K$2001,6,FALSE)</f>
        <v>492314</v>
      </c>
      <c r="C758" s="8">
        <v>756</v>
      </c>
      <c r="D758" s="8" t="s">
        <v>275</v>
      </c>
      <c r="E758" s="1" t="s">
        <v>276</v>
      </c>
      <c r="F758" s="1" t="s">
        <v>277</v>
      </c>
      <c r="G758" s="1"/>
      <c r="H758" s="8">
        <v>5</v>
      </c>
      <c r="I758" s="1" t="s">
        <v>5070</v>
      </c>
      <c r="J758" s="1"/>
      <c r="K758" s="1" t="s">
        <v>2777</v>
      </c>
      <c r="L758" s="1" t="s">
        <v>703</v>
      </c>
      <c r="M758" s="8" t="s">
        <v>4217</v>
      </c>
    </row>
    <row r="759" spans="2:13">
      <c r="B759" s="8" t="str">
        <f>VLOOKUP(M759,加盟校情報!$F$3:$K$2001,6,FALSE)</f>
        <v>492314</v>
      </c>
      <c r="C759" s="8">
        <v>757</v>
      </c>
      <c r="D759" s="8" t="s">
        <v>2988</v>
      </c>
      <c r="E759" s="1" t="s">
        <v>3275</v>
      </c>
      <c r="F759" s="1" t="s">
        <v>3479</v>
      </c>
      <c r="G759" s="1"/>
      <c r="H759" s="8">
        <v>2</v>
      </c>
      <c r="I759" s="1" t="s">
        <v>5071</v>
      </c>
      <c r="J759" s="1"/>
      <c r="K759" s="1" t="s">
        <v>3801</v>
      </c>
      <c r="L759" s="1" t="s">
        <v>4146</v>
      </c>
      <c r="M759" s="8" t="s">
        <v>4217</v>
      </c>
    </row>
    <row r="760" spans="2:13">
      <c r="B760" s="8" t="str">
        <f>VLOOKUP(M760,加盟校情報!$F$3:$K$2001,6,FALSE)</f>
        <v>490069</v>
      </c>
      <c r="C760" s="8">
        <v>758</v>
      </c>
      <c r="D760" s="8" t="s">
        <v>663</v>
      </c>
      <c r="E760" s="1" t="s">
        <v>664</v>
      </c>
      <c r="F760" s="1" t="s">
        <v>665</v>
      </c>
      <c r="G760" s="1"/>
      <c r="H760" s="49" t="s">
        <v>3539</v>
      </c>
      <c r="I760" s="1" t="s">
        <v>5072</v>
      </c>
      <c r="J760" s="1"/>
      <c r="K760" s="1" t="s">
        <v>2680</v>
      </c>
      <c r="L760" s="1" t="s">
        <v>2461</v>
      </c>
      <c r="M760" s="8" t="s">
        <v>4206</v>
      </c>
    </row>
    <row r="761" spans="2:13">
      <c r="B761" s="8" t="str">
        <f>VLOOKUP(M761,加盟校情報!$F$3:$K$2001,6,FALSE)</f>
        <v>490069</v>
      </c>
      <c r="C761" s="8">
        <v>759</v>
      </c>
      <c r="D761" s="8" t="s">
        <v>871</v>
      </c>
      <c r="E761" s="1" t="s">
        <v>872</v>
      </c>
      <c r="F761" s="1" t="s">
        <v>873</v>
      </c>
      <c r="G761" s="1"/>
      <c r="H761" s="49" t="s">
        <v>3539</v>
      </c>
      <c r="I761" s="1" t="s">
        <v>5073</v>
      </c>
      <c r="J761" s="1"/>
      <c r="K761" s="1" t="s">
        <v>3821</v>
      </c>
      <c r="L761" s="1" t="s">
        <v>4088</v>
      </c>
      <c r="M761" s="8" t="s">
        <v>4206</v>
      </c>
    </row>
    <row r="762" spans="2:13">
      <c r="B762" s="8" t="str">
        <f>VLOOKUP(M762,加盟校情報!$F$3:$K$2001,6,FALSE)</f>
        <v>490069</v>
      </c>
      <c r="C762" s="8">
        <v>760</v>
      </c>
      <c r="D762" s="8" t="s">
        <v>2989</v>
      </c>
      <c r="E762" s="1" t="s">
        <v>3276</v>
      </c>
      <c r="F762" s="1" t="s">
        <v>3480</v>
      </c>
      <c r="G762" s="1"/>
      <c r="H762" s="49" t="s">
        <v>3539</v>
      </c>
      <c r="I762" s="1" t="s">
        <v>5074</v>
      </c>
      <c r="J762" s="1"/>
      <c r="K762" s="1" t="s">
        <v>2661</v>
      </c>
      <c r="L762" s="1" t="s">
        <v>4065</v>
      </c>
      <c r="M762" s="8" t="s">
        <v>4206</v>
      </c>
    </row>
    <row r="763" spans="2:13">
      <c r="B763" s="8" t="str">
        <f>VLOOKUP(M763,加盟校情報!$F$3:$K$2001,6,FALSE)</f>
        <v>490069</v>
      </c>
      <c r="C763" s="8">
        <v>761</v>
      </c>
      <c r="D763" s="8" t="s">
        <v>2990</v>
      </c>
      <c r="E763" s="1" t="s">
        <v>3277</v>
      </c>
      <c r="F763" s="1" t="s">
        <v>3481</v>
      </c>
      <c r="G763" s="1"/>
      <c r="H763" s="49">
        <v>4</v>
      </c>
      <c r="I763" s="1" t="s">
        <v>5075</v>
      </c>
      <c r="J763" s="1"/>
      <c r="K763" s="1" t="s">
        <v>3889</v>
      </c>
      <c r="L763" s="1" t="s">
        <v>2578</v>
      </c>
      <c r="M763" s="8" t="s">
        <v>4206</v>
      </c>
    </row>
    <row r="764" spans="2:13">
      <c r="B764" s="8" t="str">
        <f>VLOOKUP(M764,加盟校情報!$F$3:$K$2001,6,FALSE)</f>
        <v>490069</v>
      </c>
      <c r="C764" s="8">
        <v>762</v>
      </c>
      <c r="D764" s="8" t="s">
        <v>2991</v>
      </c>
      <c r="E764" s="1" t="s">
        <v>3278</v>
      </c>
      <c r="F764" s="1" t="s">
        <v>3389</v>
      </c>
      <c r="G764" s="1"/>
      <c r="H764" s="49">
        <v>1</v>
      </c>
      <c r="I764" s="1" t="s">
        <v>5076</v>
      </c>
      <c r="J764" s="1"/>
      <c r="K764" s="1" t="s">
        <v>3890</v>
      </c>
      <c r="L764" s="1" t="s">
        <v>4147</v>
      </c>
      <c r="M764" s="8" t="s">
        <v>4206</v>
      </c>
    </row>
    <row r="765" spans="2:13">
      <c r="B765" s="8" t="str">
        <f>VLOOKUP(M765,加盟校情報!$F$3:$K$2001,6,FALSE)</f>
        <v>490069</v>
      </c>
      <c r="C765" s="8">
        <v>763</v>
      </c>
      <c r="D765" s="8" t="s">
        <v>2992</v>
      </c>
      <c r="E765" s="1" t="s">
        <v>3279</v>
      </c>
      <c r="F765" s="1" t="s">
        <v>3482</v>
      </c>
      <c r="G765" s="1"/>
      <c r="H765" s="49">
        <v>1</v>
      </c>
      <c r="I765" s="1" t="s">
        <v>5077</v>
      </c>
      <c r="J765" s="1"/>
      <c r="K765" s="1" t="s">
        <v>2560</v>
      </c>
      <c r="L765" s="1" t="s">
        <v>2772</v>
      </c>
      <c r="M765" s="8" t="s">
        <v>4206</v>
      </c>
    </row>
    <row r="766" spans="2:13">
      <c r="B766" s="8" t="str">
        <f>VLOOKUP(M766,加盟校情報!$F$3:$K$2001,6,FALSE)</f>
        <v>490069</v>
      </c>
      <c r="C766" s="8">
        <v>764</v>
      </c>
      <c r="D766" s="8" t="s">
        <v>2993</v>
      </c>
      <c r="E766" s="1" t="s">
        <v>3280</v>
      </c>
      <c r="F766" s="1" t="s">
        <v>3483</v>
      </c>
      <c r="G766" s="1"/>
      <c r="H766" s="49">
        <v>2</v>
      </c>
      <c r="I766" s="1" t="s">
        <v>5078</v>
      </c>
      <c r="J766" s="1"/>
      <c r="K766" s="1" t="s">
        <v>3891</v>
      </c>
      <c r="L766" s="1" t="s">
        <v>4115</v>
      </c>
      <c r="M766" s="8" t="s">
        <v>4206</v>
      </c>
    </row>
    <row r="767" spans="2:13">
      <c r="B767" s="8" t="str">
        <f>VLOOKUP(M767,加盟校情報!$F$3:$K$2001,6,FALSE)</f>
        <v>490069</v>
      </c>
      <c r="C767" s="8">
        <v>765</v>
      </c>
      <c r="D767" s="8" t="s">
        <v>2994</v>
      </c>
      <c r="E767" s="1" t="s">
        <v>3281</v>
      </c>
      <c r="F767" s="1" t="s">
        <v>3484</v>
      </c>
      <c r="G767" s="1"/>
      <c r="H767" s="49">
        <v>2</v>
      </c>
      <c r="I767" s="1" t="s">
        <v>5079</v>
      </c>
      <c r="J767" s="1"/>
      <c r="K767" s="1" t="s">
        <v>2780</v>
      </c>
      <c r="L767" s="1" t="s">
        <v>4148</v>
      </c>
      <c r="M767" s="8" t="s">
        <v>4206</v>
      </c>
    </row>
    <row r="768" spans="2:13">
      <c r="B768" s="8" t="str">
        <f>VLOOKUP(M768,加盟校情報!$F$3:$K$2001,6,FALSE)</f>
        <v>490069</v>
      </c>
      <c r="C768" s="8">
        <v>766</v>
      </c>
      <c r="D768" s="8" t="s">
        <v>2995</v>
      </c>
      <c r="E768" s="1" t="s">
        <v>3282</v>
      </c>
      <c r="F768" s="1" t="s">
        <v>3485</v>
      </c>
      <c r="G768" s="1"/>
      <c r="H768" s="49" t="s">
        <v>3539</v>
      </c>
      <c r="I768" s="1" t="s">
        <v>5080</v>
      </c>
      <c r="J768" s="1"/>
      <c r="K768" s="1" t="s">
        <v>3892</v>
      </c>
      <c r="L768" s="1" t="s">
        <v>2682</v>
      </c>
      <c r="M768" s="8" t="s">
        <v>4206</v>
      </c>
    </row>
    <row r="769" spans="2:13">
      <c r="B769" s="8" t="str">
        <f>VLOOKUP(M769,加盟校情報!$F$3:$K$2001,6,FALSE)</f>
        <v>490078</v>
      </c>
      <c r="C769" s="8">
        <v>767</v>
      </c>
      <c r="D769" s="8" t="s">
        <v>1086</v>
      </c>
      <c r="E769" s="1" t="s">
        <v>1087</v>
      </c>
      <c r="F769" s="1" t="s">
        <v>1088</v>
      </c>
      <c r="G769" s="1"/>
      <c r="H769" s="49" t="s">
        <v>3539</v>
      </c>
      <c r="I769" s="1" t="s">
        <v>5081</v>
      </c>
      <c r="J769" s="1"/>
      <c r="K769" s="1" t="s">
        <v>2777</v>
      </c>
      <c r="L769" s="1" t="s">
        <v>4149</v>
      </c>
      <c r="M769" s="8" t="s">
        <v>4218</v>
      </c>
    </row>
    <row r="770" spans="2:13">
      <c r="B770" s="8" t="str">
        <f>VLOOKUP(M770,加盟校情報!$F$3:$K$2001,6,FALSE)</f>
        <v>490078</v>
      </c>
      <c r="C770" s="8">
        <v>768</v>
      </c>
      <c r="D770" s="8" t="s">
        <v>2996</v>
      </c>
      <c r="E770" s="1" t="s">
        <v>3283</v>
      </c>
      <c r="F770" s="1" t="s">
        <v>3486</v>
      </c>
      <c r="G770" s="1"/>
      <c r="H770" s="49" t="s">
        <v>3539</v>
      </c>
      <c r="I770" s="1" t="s">
        <v>5082</v>
      </c>
      <c r="J770" s="1"/>
      <c r="K770" s="1" t="s">
        <v>3893</v>
      </c>
      <c r="L770" s="1" t="s">
        <v>1550</v>
      </c>
      <c r="M770" s="8" t="s">
        <v>4218</v>
      </c>
    </row>
    <row r="771" spans="2:13">
      <c r="B771" s="8" t="str">
        <f>VLOOKUP(M771,加盟校情報!$F$3:$K$2001,6,FALSE)</f>
        <v>490078</v>
      </c>
      <c r="C771" s="8">
        <v>769</v>
      </c>
      <c r="D771" s="8" t="s">
        <v>2997</v>
      </c>
      <c r="E771" s="1" t="s">
        <v>3284</v>
      </c>
      <c r="F771" s="1" t="s">
        <v>3487</v>
      </c>
      <c r="G771" s="1"/>
      <c r="H771" s="49">
        <v>2</v>
      </c>
      <c r="I771" s="1" t="s">
        <v>5083</v>
      </c>
      <c r="J771" s="1"/>
      <c r="K771" s="1" t="s">
        <v>3894</v>
      </c>
      <c r="L771" s="1" t="s">
        <v>2768</v>
      </c>
      <c r="M771" s="8" t="s">
        <v>4218</v>
      </c>
    </row>
    <row r="772" spans="2:13">
      <c r="B772" s="8" t="str">
        <f>VLOOKUP(M772,加盟校情報!$F$3:$K$2001,6,FALSE)</f>
        <v>492273</v>
      </c>
      <c r="C772" s="8">
        <v>770</v>
      </c>
      <c r="D772" s="8" t="s">
        <v>2998</v>
      </c>
      <c r="E772" s="1" t="s">
        <v>3285</v>
      </c>
      <c r="F772" s="1" t="s">
        <v>3488</v>
      </c>
      <c r="G772" s="1"/>
      <c r="H772" s="49">
        <v>1</v>
      </c>
      <c r="I772" s="1" t="s">
        <v>5084</v>
      </c>
      <c r="J772" s="1"/>
      <c r="K772" s="1" t="s">
        <v>3895</v>
      </c>
      <c r="L772" s="1" t="s">
        <v>1604</v>
      </c>
      <c r="M772" s="8" t="s">
        <v>4200</v>
      </c>
    </row>
    <row r="773" spans="2:13">
      <c r="B773" s="8" t="str">
        <f>VLOOKUP(M773,加盟校情報!$F$3:$K$2001,6,FALSE)</f>
        <v>492273</v>
      </c>
      <c r="C773" s="8">
        <v>771</v>
      </c>
      <c r="D773" s="8" t="s">
        <v>2999</v>
      </c>
      <c r="E773" s="1" t="s">
        <v>3286</v>
      </c>
      <c r="F773" s="1" t="s">
        <v>3489</v>
      </c>
      <c r="G773" s="1"/>
      <c r="H773" s="49">
        <v>1</v>
      </c>
      <c r="I773" s="1" t="s">
        <v>5085</v>
      </c>
      <c r="J773" s="1"/>
      <c r="K773" s="1" t="s">
        <v>3896</v>
      </c>
      <c r="L773" s="1" t="s">
        <v>4150</v>
      </c>
      <c r="M773" s="8" t="s">
        <v>4200</v>
      </c>
    </row>
    <row r="774" spans="2:13">
      <c r="B774" s="8" t="str">
        <f>VLOOKUP(M774,加盟校情報!$F$3:$K$2001,6,FALSE)</f>
        <v>492273</v>
      </c>
      <c r="C774" s="8">
        <v>772</v>
      </c>
      <c r="D774" s="8" t="s">
        <v>3000</v>
      </c>
      <c r="E774" s="1" t="s">
        <v>3287</v>
      </c>
      <c r="F774" s="1" t="s">
        <v>3490</v>
      </c>
      <c r="G774" s="1"/>
      <c r="H774" s="49">
        <v>1</v>
      </c>
      <c r="I774" s="1" t="s">
        <v>5086</v>
      </c>
      <c r="J774" s="1"/>
      <c r="K774" s="1" t="s">
        <v>3897</v>
      </c>
      <c r="L774" s="1" t="s">
        <v>700</v>
      </c>
      <c r="M774" s="8" t="s">
        <v>4200</v>
      </c>
    </row>
    <row r="775" spans="2:13">
      <c r="B775" s="8" t="str">
        <f>VLOOKUP(M775,加盟校情報!$F$3:$K$2001,6,FALSE)</f>
        <v>492273</v>
      </c>
      <c r="C775" s="8">
        <v>773</v>
      </c>
      <c r="D775" s="8" t="s">
        <v>3001</v>
      </c>
      <c r="E775" s="1" t="s">
        <v>3288</v>
      </c>
      <c r="F775" s="1" t="s">
        <v>3491</v>
      </c>
      <c r="G775" s="1"/>
      <c r="H775" s="49">
        <v>1</v>
      </c>
      <c r="I775" s="1" t="s">
        <v>5087</v>
      </c>
      <c r="J775" s="1"/>
      <c r="K775" s="1" t="s">
        <v>2722</v>
      </c>
      <c r="L775" s="1" t="s">
        <v>4151</v>
      </c>
      <c r="M775" s="8" t="s">
        <v>4200</v>
      </c>
    </row>
    <row r="776" spans="2:13">
      <c r="B776" s="8" t="str">
        <f>VLOOKUP(M776,加盟校情報!$F$3:$K$2001,6,FALSE)</f>
        <v>492273</v>
      </c>
      <c r="C776" s="8">
        <v>774</v>
      </c>
      <c r="D776" s="8" t="s">
        <v>3002</v>
      </c>
      <c r="E776" s="1" t="s">
        <v>3092</v>
      </c>
      <c r="F776" s="1" t="s">
        <v>3371</v>
      </c>
      <c r="G776" s="1"/>
      <c r="H776" s="49">
        <v>1</v>
      </c>
      <c r="I776" s="1" t="s">
        <v>5088</v>
      </c>
      <c r="J776" s="1"/>
      <c r="K776" s="1" t="s">
        <v>2482</v>
      </c>
      <c r="L776" s="1" t="s">
        <v>700</v>
      </c>
      <c r="M776" s="8" t="s">
        <v>4200</v>
      </c>
    </row>
    <row r="777" spans="2:13">
      <c r="B777" s="8" t="str">
        <f>VLOOKUP(M777,加盟校情報!$F$3:$K$2001,6,FALSE)</f>
        <v>492273</v>
      </c>
      <c r="C777" s="8">
        <v>775</v>
      </c>
      <c r="D777" s="8" t="s">
        <v>3003</v>
      </c>
      <c r="E777" s="1" t="s">
        <v>3289</v>
      </c>
      <c r="F777" s="1" t="s">
        <v>3492</v>
      </c>
      <c r="G777" s="1"/>
      <c r="H777" s="49">
        <v>1</v>
      </c>
      <c r="I777" s="1" t="s">
        <v>5089</v>
      </c>
      <c r="J777" s="1"/>
      <c r="K777" s="1" t="s">
        <v>1114</v>
      </c>
      <c r="L777" s="1" t="s">
        <v>4075</v>
      </c>
      <c r="M777" s="8" t="s">
        <v>4200</v>
      </c>
    </row>
    <row r="778" spans="2:13">
      <c r="B778" s="8" t="str">
        <f>VLOOKUP(M778,加盟校情報!$F$3:$K$2001,6,FALSE)</f>
        <v>492283</v>
      </c>
      <c r="C778" s="8">
        <v>776</v>
      </c>
      <c r="D778" s="8" t="s">
        <v>3004</v>
      </c>
      <c r="E778" s="1" t="s">
        <v>3290</v>
      </c>
      <c r="F778" s="1" t="s">
        <v>3456</v>
      </c>
      <c r="G778" s="1"/>
      <c r="H778" s="49">
        <v>1</v>
      </c>
      <c r="I778" s="1" t="s">
        <v>5090</v>
      </c>
      <c r="J778" s="1"/>
      <c r="K778" s="1" t="s">
        <v>3898</v>
      </c>
      <c r="L778" s="1" t="s">
        <v>672</v>
      </c>
      <c r="M778" s="8" t="s">
        <v>4198</v>
      </c>
    </row>
    <row r="779" spans="2:13">
      <c r="B779" s="8" t="str">
        <f>VLOOKUP(M779,加盟校情報!$F$3:$K$2001,6,FALSE)</f>
        <v>492283</v>
      </c>
      <c r="C779" s="8">
        <v>777</v>
      </c>
      <c r="D779" s="8" t="s">
        <v>3005</v>
      </c>
      <c r="E779" s="1" t="s">
        <v>3291</v>
      </c>
      <c r="F779" s="1" t="s">
        <v>3493</v>
      </c>
      <c r="G779" s="1"/>
      <c r="H779" s="49">
        <v>1</v>
      </c>
      <c r="I779" s="1" t="s">
        <v>5091</v>
      </c>
      <c r="J779" s="1"/>
      <c r="K779" s="1" t="s">
        <v>3899</v>
      </c>
      <c r="L779" s="1" t="s">
        <v>4152</v>
      </c>
      <c r="M779" s="8" t="s">
        <v>4198</v>
      </c>
    </row>
    <row r="780" spans="2:13">
      <c r="B780" s="8" t="str">
        <f>VLOOKUP(M780,加盟校情報!$F$3:$K$2001,6,FALSE)</f>
        <v>492283</v>
      </c>
      <c r="C780" s="8">
        <v>778</v>
      </c>
      <c r="D780" s="8" t="s">
        <v>3006</v>
      </c>
      <c r="E780" s="1" t="s">
        <v>3292</v>
      </c>
      <c r="F780" s="1" t="s">
        <v>3494</v>
      </c>
      <c r="G780" s="1"/>
      <c r="H780" s="49">
        <v>1</v>
      </c>
      <c r="I780" s="1" t="s">
        <v>5092</v>
      </c>
      <c r="J780" s="1"/>
      <c r="K780" s="1" t="s">
        <v>3900</v>
      </c>
      <c r="L780" s="1" t="s">
        <v>4153</v>
      </c>
      <c r="M780" s="8" t="s">
        <v>4198</v>
      </c>
    </row>
    <row r="781" spans="2:13">
      <c r="B781" s="8" t="str">
        <f>VLOOKUP(M781,加盟校情報!$F$3:$K$2001,6,FALSE)</f>
        <v>492283</v>
      </c>
      <c r="C781" s="8">
        <v>779</v>
      </c>
      <c r="D781" s="8" t="s">
        <v>3007</v>
      </c>
      <c r="E781" s="1" t="s">
        <v>3293</v>
      </c>
      <c r="F781" s="1" t="s">
        <v>3495</v>
      </c>
      <c r="G781" s="1"/>
      <c r="H781" s="49">
        <v>1</v>
      </c>
      <c r="I781" s="1" t="s">
        <v>5093</v>
      </c>
      <c r="J781" s="1"/>
      <c r="K781" s="1" t="s">
        <v>3815</v>
      </c>
      <c r="L781" s="1" t="s">
        <v>2477</v>
      </c>
      <c r="M781" s="8" t="s">
        <v>4198</v>
      </c>
    </row>
    <row r="782" spans="2:13">
      <c r="B782" s="8" t="str">
        <f>VLOOKUP(M782,加盟校情報!$F$3:$K$2001,6,FALSE)</f>
        <v>492283</v>
      </c>
      <c r="C782" s="8">
        <v>780</v>
      </c>
      <c r="D782" s="8" t="s">
        <v>3008</v>
      </c>
      <c r="E782" s="1" t="s">
        <v>3294</v>
      </c>
      <c r="F782" s="1" t="s">
        <v>3374</v>
      </c>
      <c r="G782" s="1"/>
      <c r="H782" s="49">
        <v>1</v>
      </c>
      <c r="I782" s="1" t="s">
        <v>5094</v>
      </c>
      <c r="J782" s="1"/>
      <c r="K782" s="1" t="s">
        <v>3901</v>
      </c>
      <c r="L782" s="1" t="s">
        <v>4154</v>
      </c>
      <c r="M782" s="8" t="s">
        <v>4198</v>
      </c>
    </row>
    <row r="783" spans="2:13">
      <c r="B783" s="8" t="str">
        <f>VLOOKUP(M783,加盟校情報!$F$3:$K$2001,6,FALSE)</f>
        <v>492283</v>
      </c>
      <c r="C783" s="8">
        <v>781</v>
      </c>
      <c r="D783" s="8" t="s">
        <v>3009</v>
      </c>
      <c r="E783" s="1" t="s">
        <v>3295</v>
      </c>
      <c r="F783" s="1" t="s">
        <v>3388</v>
      </c>
      <c r="G783" s="1"/>
      <c r="H783" s="49">
        <v>1</v>
      </c>
      <c r="I783" s="1" t="s">
        <v>5095</v>
      </c>
      <c r="J783" s="1"/>
      <c r="K783" s="1" t="s">
        <v>2767</v>
      </c>
      <c r="L783" s="1" t="s">
        <v>2451</v>
      </c>
      <c r="M783" s="8" t="s">
        <v>4198</v>
      </c>
    </row>
    <row r="784" spans="2:13">
      <c r="B784" s="8" t="str">
        <f>VLOOKUP(M784,加盟校情報!$F$3:$K$2001,6,FALSE)</f>
        <v>492283</v>
      </c>
      <c r="C784" s="8">
        <v>782</v>
      </c>
      <c r="D784" s="8" t="s">
        <v>3010</v>
      </c>
      <c r="E784" s="1" t="s">
        <v>3296</v>
      </c>
      <c r="F784" s="1" t="s">
        <v>3496</v>
      </c>
      <c r="G784" s="1"/>
      <c r="H784" s="49">
        <v>1</v>
      </c>
      <c r="I784" s="1" t="s">
        <v>5096</v>
      </c>
      <c r="J784" s="1"/>
      <c r="K784" s="1" t="s">
        <v>3682</v>
      </c>
      <c r="L784" s="1" t="s">
        <v>2458</v>
      </c>
      <c r="M784" s="8" t="s">
        <v>4198</v>
      </c>
    </row>
    <row r="785" spans="2:13">
      <c r="B785" s="8" t="str">
        <f>VLOOKUP(M785,加盟校情報!$F$3:$K$2001,6,FALSE)</f>
        <v>492283</v>
      </c>
      <c r="C785" s="8">
        <v>783</v>
      </c>
      <c r="D785" s="8" t="s">
        <v>3011</v>
      </c>
      <c r="E785" s="1" t="s">
        <v>3297</v>
      </c>
      <c r="F785" s="1" t="s">
        <v>3490</v>
      </c>
      <c r="G785" s="1"/>
      <c r="H785" s="49">
        <v>1</v>
      </c>
      <c r="I785" s="1" t="s">
        <v>5097</v>
      </c>
      <c r="J785" s="1"/>
      <c r="K785" s="1" t="s">
        <v>3654</v>
      </c>
      <c r="L785" s="1" t="s">
        <v>4155</v>
      </c>
      <c r="M785" s="8" t="s">
        <v>4198</v>
      </c>
    </row>
    <row r="786" spans="2:13">
      <c r="B786" s="8" t="str">
        <f>VLOOKUP(M786,加盟校情報!$F$3:$K$2001,6,FALSE)</f>
        <v>492283</v>
      </c>
      <c r="C786" s="8">
        <v>784</v>
      </c>
      <c r="D786" s="8" t="s">
        <v>3012</v>
      </c>
      <c r="E786" s="1" t="s">
        <v>3298</v>
      </c>
      <c r="F786" s="1" t="s">
        <v>3497</v>
      </c>
      <c r="G786" s="1"/>
      <c r="H786" s="49">
        <v>1</v>
      </c>
      <c r="I786" s="1" t="s">
        <v>5098</v>
      </c>
      <c r="J786" s="1"/>
      <c r="K786" s="1" t="s">
        <v>3902</v>
      </c>
      <c r="L786" s="1" t="s">
        <v>4156</v>
      </c>
      <c r="M786" s="8" t="s">
        <v>4198</v>
      </c>
    </row>
    <row r="787" spans="2:13">
      <c r="B787" s="8" t="str">
        <f>VLOOKUP(M787,加盟校情報!$F$3:$K$2001,6,FALSE)</f>
        <v>492283</v>
      </c>
      <c r="C787" s="8">
        <v>785</v>
      </c>
      <c r="D787" s="8" t="s">
        <v>3013</v>
      </c>
      <c r="E787" s="1" t="s">
        <v>3299</v>
      </c>
      <c r="F787" s="1" t="s">
        <v>3498</v>
      </c>
      <c r="G787" s="1"/>
      <c r="H787" s="49">
        <v>1</v>
      </c>
      <c r="I787" s="1" t="s">
        <v>5099</v>
      </c>
      <c r="J787" s="1"/>
      <c r="K787" s="1" t="s">
        <v>2566</v>
      </c>
      <c r="L787" s="1" t="s">
        <v>2471</v>
      </c>
      <c r="M787" s="8" t="s">
        <v>4198</v>
      </c>
    </row>
    <row r="788" spans="2:13">
      <c r="B788" s="8" t="str">
        <f>VLOOKUP(M788,加盟校情報!$F$3:$K$2001,6,FALSE)</f>
        <v>492283</v>
      </c>
      <c r="C788" s="8">
        <v>786</v>
      </c>
      <c r="D788" s="8" t="s">
        <v>3014</v>
      </c>
      <c r="E788" s="1" t="s">
        <v>3300</v>
      </c>
      <c r="F788" s="1" t="s">
        <v>3499</v>
      </c>
      <c r="G788" s="1"/>
      <c r="H788" s="49">
        <v>1</v>
      </c>
      <c r="I788" s="1" t="s">
        <v>5100</v>
      </c>
      <c r="J788" s="1"/>
      <c r="K788" s="1" t="s">
        <v>3903</v>
      </c>
      <c r="L788" s="1" t="s">
        <v>703</v>
      </c>
      <c r="M788" s="8" t="s">
        <v>4198</v>
      </c>
    </row>
    <row r="789" spans="2:13">
      <c r="B789" s="8" t="str">
        <f>VLOOKUP(M789,加盟校情報!$F$3:$K$2001,6,FALSE)</f>
        <v>492283</v>
      </c>
      <c r="C789" s="8">
        <v>787</v>
      </c>
      <c r="D789" s="8" t="s">
        <v>3015</v>
      </c>
      <c r="E789" s="1" t="s">
        <v>3301</v>
      </c>
      <c r="F789" s="1" t="s">
        <v>3470</v>
      </c>
      <c r="G789" s="1"/>
      <c r="H789" s="49">
        <v>1</v>
      </c>
      <c r="I789" s="1" t="s">
        <v>5101</v>
      </c>
      <c r="J789" s="1"/>
      <c r="K789" s="1" t="s">
        <v>2447</v>
      </c>
      <c r="L789" s="1" t="s">
        <v>4009</v>
      </c>
      <c r="M789" s="8" t="s">
        <v>4198</v>
      </c>
    </row>
    <row r="790" spans="2:13">
      <c r="B790" s="8" t="str">
        <f>VLOOKUP(M790,加盟校情報!$F$3:$K$2001,6,FALSE)</f>
        <v>492283</v>
      </c>
      <c r="C790" s="8">
        <v>788</v>
      </c>
      <c r="D790" s="8" t="s">
        <v>3016</v>
      </c>
      <c r="E790" s="1" t="s">
        <v>3302</v>
      </c>
      <c r="F790" s="1" t="s">
        <v>3500</v>
      </c>
      <c r="G790" s="1"/>
      <c r="H790" s="49">
        <v>1</v>
      </c>
      <c r="I790" s="1" t="s">
        <v>5102</v>
      </c>
      <c r="J790" s="1"/>
      <c r="K790" s="1" t="s">
        <v>3895</v>
      </c>
      <c r="L790" s="1" t="s">
        <v>4157</v>
      </c>
      <c r="M790" s="8" t="s">
        <v>4198</v>
      </c>
    </row>
    <row r="791" spans="2:13">
      <c r="B791" s="8" t="str">
        <f>VLOOKUP(M791,加盟校情報!$F$3:$K$2001,6,FALSE)</f>
        <v>492274</v>
      </c>
      <c r="C791" s="8">
        <v>789</v>
      </c>
      <c r="D791" s="8" t="s">
        <v>2124</v>
      </c>
      <c r="E791" s="1" t="s">
        <v>2125</v>
      </c>
      <c r="F791" s="1" t="s">
        <v>2302</v>
      </c>
      <c r="G791" s="1"/>
      <c r="H791" s="49">
        <v>2</v>
      </c>
      <c r="I791" s="1" t="s">
        <v>5103</v>
      </c>
      <c r="J791" s="1"/>
      <c r="K791" s="1" t="s">
        <v>3652</v>
      </c>
      <c r="L791" s="1" t="s">
        <v>4158</v>
      </c>
      <c r="M791" s="8" t="s">
        <v>4219</v>
      </c>
    </row>
    <row r="792" spans="2:13">
      <c r="B792" s="8" t="str">
        <f>VLOOKUP(M792,加盟校情報!$F$3:$K$2001,6,FALSE)</f>
        <v>492274</v>
      </c>
      <c r="C792" s="8">
        <v>790</v>
      </c>
      <c r="D792" s="8" t="s">
        <v>2120</v>
      </c>
      <c r="E792" s="1" t="s">
        <v>2121</v>
      </c>
      <c r="F792" s="1" t="s">
        <v>2407</v>
      </c>
      <c r="G792" s="1"/>
      <c r="H792" s="49">
        <v>2</v>
      </c>
      <c r="I792" s="1" t="s">
        <v>5104</v>
      </c>
      <c r="J792" s="1"/>
      <c r="K792" s="1" t="s">
        <v>3606</v>
      </c>
      <c r="L792" s="1" t="s">
        <v>3969</v>
      </c>
      <c r="M792" s="8" t="s">
        <v>4219</v>
      </c>
    </row>
    <row r="793" spans="2:13">
      <c r="B793" s="8" t="str">
        <f>VLOOKUP(M793,加盟校情報!$F$3:$K$2001,6,FALSE)</f>
        <v>492274</v>
      </c>
      <c r="C793" s="8">
        <v>791</v>
      </c>
      <c r="D793" s="8" t="s">
        <v>2122</v>
      </c>
      <c r="E793" s="1" t="s">
        <v>2123</v>
      </c>
      <c r="F793" s="1" t="s">
        <v>2408</v>
      </c>
      <c r="G793" s="1"/>
      <c r="H793" s="49">
        <v>2</v>
      </c>
      <c r="I793" s="1" t="s">
        <v>5105</v>
      </c>
      <c r="J793" s="1"/>
      <c r="K793" s="1" t="s">
        <v>702</v>
      </c>
      <c r="L793" s="1" t="s">
        <v>2476</v>
      </c>
      <c r="M793" s="8" t="s">
        <v>4219</v>
      </c>
    </row>
    <row r="794" spans="2:13">
      <c r="B794" s="8" t="str">
        <f>VLOOKUP(M794,加盟校情報!$F$3:$K$2001,6,FALSE)</f>
        <v>492274</v>
      </c>
      <c r="C794" s="8">
        <v>792</v>
      </c>
      <c r="D794" s="8" t="s">
        <v>1885</v>
      </c>
      <c r="E794" s="1" t="s">
        <v>1886</v>
      </c>
      <c r="F794" s="1" t="s">
        <v>2320</v>
      </c>
      <c r="G794" s="1"/>
      <c r="H794" s="49">
        <v>3</v>
      </c>
      <c r="I794" s="1" t="s">
        <v>5106</v>
      </c>
      <c r="J794" s="1"/>
      <c r="K794" s="1" t="s">
        <v>3904</v>
      </c>
      <c r="L794" s="1" t="s">
        <v>4159</v>
      </c>
      <c r="M794" s="8" t="s">
        <v>4219</v>
      </c>
    </row>
    <row r="795" spans="2:13">
      <c r="B795" s="8" t="str">
        <f>VLOOKUP(M795,加盟校情報!$F$3:$K$2001,6,FALSE)</f>
        <v>492274</v>
      </c>
      <c r="C795" s="8">
        <v>793</v>
      </c>
      <c r="D795" s="8" t="s">
        <v>3017</v>
      </c>
      <c r="E795" s="1" t="s">
        <v>3303</v>
      </c>
      <c r="F795" s="1" t="s">
        <v>971</v>
      </c>
      <c r="G795" s="1"/>
      <c r="H795" s="49">
        <v>3</v>
      </c>
      <c r="I795" s="1" t="s">
        <v>5107</v>
      </c>
      <c r="J795" s="1"/>
      <c r="K795" s="1" t="s">
        <v>3905</v>
      </c>
      <c r="L795" s="1" t="s">
        <v>4071</v>
      </c>
      <c r="M795" s="8" t="s">
        <v>4219</v>
      </c>
    </row>
    <row r="796" spans="2:13">
      <c r="B796" s="8" t="str">
        <f>VLOOKUP(M796,加盟校情報!$F$3:$K$2001,6,FALSE)</f>
        <v>490096</v>
      </c>
      <c r="C796" s="8">
        <v>794</v>
      </c>
      <c r="D796" s="8" t="s">
        <v>3018</v>
      </c>
      <c r="E796" s="1" t="s">
        <v>3304</v>
      </c>
      <c r="F796" s="1" t="s">
        <v>3501</v>
      </c>
      <c r="G796" s="1"/>
      <c r="H796" s="49">
        <v>1</v>
      </c>
      <c r="I796" s="1" t="s">
        <v>5108</v>
      </c>
      <c r="J796" s="1"/>
      <c r="K796" s="1" t="s">
        <v>2727</v>
      </c>
      <c r="L796" s="1" t="s">
        <v>4160</v>
      </c>
      <c r="M796" s="8" t="s">
        <v>4195</v>
      </c>
    </row>
    <row r="797" spans="2:13">
      <c r="B797" s="8" t="str">
        <f>VLOOKUP(M797,加盟校情報!$F$3:$K$2001,6,FALSE)</f>
        <v>490096</v>
      </c>
      <c r="C797" s="8">
        <v>795</v>
      </c>
      <c r="D797" s="8" t="s">
        <v>1075</v>
      </c>
      <c r="E797" s="1" t="s">
        <v>1076</v>
      </c>
      <c r="F797" s="1" t="s">
        <v>1077</v>
      </c>
      <c r="G797" s="1"/>
      <c r="H797" s="49">
        <v>3</v>
      </c>
      <c r="I797" s="1" t="s">
        <v>5109</v>
      </c>
      <c r="J797" s="1"/>
      <c r="K797" s="1" t="s">
        <v>2754</v>
      </c>
      <c r="L797" s="1" t="s">
        <v>4013</v>
      </c>
      <c r="M797" s="8" t="s">
        <v>4195</v>
      </c>
    </row>
    <row r="798" spans="2:13">
      <c r="B798" s="8" t="str">
        <f>VLOOKUP(M798,加盟校情報!$F$3:$K$2001,6,FALSE)</f>
        <v>490096</v>
      </c>
      <c r="C798" s="8">
        <v>796</v>
      </c>
      <c r="D798" s="8" t="s">
        <v>3019</v>
      </c>
      <c r="E798" s="1" t="s">
        <v>3305</v>
      </c>
      <c r="F798" s="1" t="s">
        <v>3502</v>
      </c>
      <c r="G798" s="1"/>
      <c r="H798" s="49">
        <v>1</v>
      </c>
      <c r="I798" s="1" t="s">
        <v>5110</v>
      </c>
      <c r="J798" s="1"/>
      <c r="K798" s="1" t="s">
        <v>3906</v>
      </c>
      <c r="L798" s="1" t="s">
        <v>2476</v>
      </c>
      <c r="M798" s="8" t="s">
        <v>4195</v>
      </c>
    </row>
    <row r="799" spans="2:13">
      <c r="B799" s="8" t="str">
        <f>VLOOKUP(M799,加盟校情報!$F$3:$K$2001,6,FALSE)</f>
        <v>490096</v>
      </c>
      <c r="C799" s="8">
        <v>797</v>
      </c>
      <c r="D799" s="8" t="s">
        <v>3020</v>
      </c>
      <c r="E799" s="1" t="s">
        <v>3306</v>
      </c>
      <c r="F799" s="1" t="s">
        <v>3503</v>
      </c>
      <c r="G799" s="1"/>
      <c r="H799" s="49">
        <v>1</v>
      </c>
      <c r="I799" s="1" t="s">
        <v>5111</v>
      </c>
      <c r="J799" s="1"/>
      <c r="K799" s="1" t="s">
        <v>3907</v>
      </c>
      <c r="L799" s="1" t="s">
        <v>4161</v>
      </c>
      <c r="M799" s="8" t="s">
        <v>4195</v>
      </c>
    </row>
    <row r="800" spans="2:13">
      <c r="B800" s="8" t="str">
        <f>VLOOKUP(M800,加盟校情報!$F$3:$K$2001,6,FALSE)</f>
        <v>490096</v>
      </c>
      <c r="C800" s="8">
        <v>798</v>
      </c>
      <c r="D800" s="8" t="s">
        <v>3021</v>
      </c>
      <c r="E800" s="1" t="s">
        <v>3307</v>
      </c>
      <c r="F800" s="1" t="s">
        <v>72</v>
      </c>
      <c r="G800" s="1"/>
      <c r="H800" s="49">
        <v>3</v>
      </c>
      <c r="I800" s="1" t="s">
        <v>5112</v>
      </c>
      <c r="J800" s="1"/>
      <c r="K800" s="1" t="s">
        <v>2608</v>
      </c>
      <c r="L800" s="1" t="s">
        <v>2726</v>
      </c>
      <c r="M800" s="8" t="s">
        <v>4195</v>
      </c>
    </row>
    <row r="801" spans="2:13">
      <c r="B801" s="8" t="str">
        <f>VLOOKUP(M801,加盟校情報!$F$3:$K$2001,6,FALSE)</f>
        <v>490096</v>
      </c>
      <c r="C801" s="8">
        <v>799</v>
      </c>
      <c r="D801" s="8" t="s">
        <v>3022</v>
      </c>
      <c r="E801" s="1" t="s">
        <v>3308</v>
      </c>
      <c r="F801" s="1" t="s">
        <v>3504</v>
      </c>
      <c r="G801" s="1"/>
      <c r="H801" s="49">
        <v>1</v>
      </c>
      <c r="I801" s="1" t="s">
        <v>5113</v>
      </c>
      <c r="J801" s="1"/>
      <c r="K801" s="1" t="s">
        <v>685</v>
      </c>
      <c r="L801" s="1" t="s">
        <v>4162</v>
      </c>
      <c r="M801" s="8" t="s">
        <v>4195</v>
      </c>
    </row>
    <row r="802" spans="2:13">
      <c r="B802" s="8" t="str">
        <f>VLOOKUP(M802,加盟校情報!$F$3:$K$2001,6,FALSE)</f>
        <v>490096</v>
      </c>
      <c r="C802" s="8">
        <v>800</v>
      </c>
      <c r="D802" s="8" t="s">
        <v>3023</v>
      </c>
      <c r="E802" s="1" t="s">
        <v>3309</v>
      </c>
      <c r="F802" s="1" t="s">
        <v>3496</v>
      </c>
      <c r="G802" s="1"/>
      <c r="H802" s="49">
        <v>1</v>
      </c>
      <c r="I802" s="1" t="s">
        <v>5114</v>
      </c>
      <c r="J802" s="1"/>
      <c r="K802" s="1" t="s">
        <v>3908</v>
      </c>
      <c r="L802" s="1" t="s">
        <v>4163</v>
      </c>
      <c r="M802" s="8" t="s">
        <v>4195</v>
      </c>
    </row>
    <row r="803" spans="2:13">
      <c r="B803" s="8" t="str">
        <f>VLOOKUP(M803,加盟校情報!$F$3:$K$2001,6,FALSE)</f>
        <v>490096</v>
      </c>
      <c r="C803" s="8">
        <v>801</v>
      </c>
      <c r="D803" s="8" t="s">
        <v>3024</v>
      </c>
      <c r="E803" s="1" t="s">
        <v>3310</v>
      </c>
      <c r="F803" s="1" t="s">
        <v>3505</v>
      </c>
      <c r="G803" s="1"/>
      <c r="H803" s="49">
        <v>1</v>
      </c>
      <c r="I803" s="1" t="s">
        <v>5115</v>
      </c>
      <c r="J803" s="1"/>
      <c r="K803" s="1" t="s">
        <v>3909</v>
      </c>
      <c r="L803" s="1" t="s">
        <v>4164</v>
      </c>
      <c r="M803" s="8" t="s">
        <v>4195</v>
      </c>
    </row>
    <row r="804" spans="2:13">
      <c r="B804" s="8" t="str">
        <f>VLOOKUP(M804,加盟校情報!$F$3:$K$2001,6,FALSE)</f>
        <v>490096</v>
      </c>
      <c r="C804" s="8">
        <v>802</v>
      </c>
      <c r="D804" s="8" t="s">
        <v>3025</v>
      </c>
      <c r="E804" s="1" t="s">
        <v>3311</v>
      </c>
      <c r="F804" s="1" t="s">
        <v>3450</v>
      </c>
      <c r="G804" s="1"/>
      <c r="H804" s="49">
        <v>1</v>
      </c>
      <c r="I804" s="1" t="s">
        <v>5116</v>
      </c>
      <c r="J804" s="1"/>
      <c r="K804" s="1" t="s">
        <v>3910</v>
      </c>
      <c r="L804" s="1" t="s">
        <v>4037</v>
      </c>
      <c r="M804" s="8" t="s">
        <v>4195</v>
      </c>
    </row>
    <row r="805" spans="2:13">
      <c r="B805" s="8" t="str">
        <f>VLOOKUP(M805,加盟校情報!$F$3:$K$2001,6,FALSE)</f>
        <v>490096</v>
      </c>
      <c r="C805" s="8">
        <v>803</v>
      </c>
      <c r="D805" s="8" t="s">
        <v>896</v>
      </c>
      <c r="E805" s="1" t="s">
        <v>897</v>
      </c>
      <c r="F805" s="1" t="s">
        <v>898</v>
      </c>
      <c r="G805" s="1"/>
      <c r="H805" s="49">
        <v>3</v>
      </c>
      <c r="I805" s="1" t="s">
        <v>5117</v>
      </c>
      <c r="J805" s="1"/>
      <c r="K805" s="1" t="s">
        <v>3911</v>
      </c>
      <c r="L805" s="1" t="s">
        <v>2458</v>
      </c>
      <c r="M805" s="8" t="s">
        <v>4195</v>
      </c>
    </row>
    <row r="806" spans="2:13">
      <c r="B806" s="8" t="str">
        <f>VLOOKUP(M806,加盟校情報!$F$3:$K$2001,6,FALSE)</f>
        <v>490096</v>
      </c>
      <c r="C806" s="8">
        <v>804</v>
      </c>
      <c r="D806" s="8" t="s">
        <v>3026</v>
      </c>
      <c r="E806" s="1" t="s">
        <v>3312</v>
      </c>
      <c r="F806" s="1" t="s">
        <v>3506</v>
      </c>
      <c r="G806" s="1"/>
      <c r="H806" s="49">
        <v>3</v>
      </c>
      <c r="I806" s="1" t="s">
        <v>5118</v>
      </c>
      <c r="J806" s="1"/>
      <c r="K806" s="1" t="s">
        <v>2508</v>
      </c>
      <c r="L806" s="1" t="s">
        <v>2779</v>
      </c>
      <c r="M806" s="8" t="s">
        <v>4195</v>
      </c>
    </row>
    <row r="807" spans="2:13">
      <c r="B807" s="8" t="str">
        <f>VLOOKUP(M807,加盟校情報!$F$3:$K$2001,6,FALSE)</f>
        <v>490096</v>
      </c>
      <c r="C807" s="8">
        <v>805</v>
      </c>
      <c r="D807" s="8" t="s">
        <v>3027</v>
      </c>
      <c r="E807" s="1" t="s">
        <v>3313</v>
      </c>
      <c r="F807" s="1" t="s">
        <v>3507</v>
      </c>
      <c r="G807" s="1"/>
      <c r="H807" s="49">
        <v>1</v>
      </c>
      <c r="I807" s="1" t="s">
        <v>5119</v>
      </c>
      <c r="J807" s="1"/>
      <c r="K807" s="1" t="s">
        <v>3912</v>
      </c>
      <c r="L807" s="1" t="s">
        <v>4165</v>
      </c>
      <c r="M807" s="8" t="s">
        <v>4195</v>
      </c>
    </row>
    <row r="808" spans="2:13">
      <c r="B808" s="8" t="str">
        <f>VLOOKUP(M808,加盟校情報!$F$3:$K$2001,6,FALSE)</f>
        <v>490096</v>
      </c>
      <c r="C808" s="8">
        <v>806</v>
      </c>
      <c r="D808" s="8" t="s">
        <v>3028</v>
      </c>
      <c r="E808" s="1" t="s">
        <v>3314</v>
      </c>
      <c r="F808" s="1" t="s">
        <v>3508</v>
      </c>
      <c r="G808" s="1"/>
      <c r="H808" s="49">
        <v>1</v>
      </c>
      <c r="I808" s="1" t="s">
        <v>5120</v>
      </c>
      <c r="J808" s="1"/>
      <c r="K808" s="1" t="s">
        <v>3913</v>
      </c>
      <c r="L808" s="1" t="s">
        <v>3969</v>
      </c>
      <c r="M808" s="8" t="s">
        <v>4195</v>
      </c>
    </row>
    <row r="809" spans="2:13">
      <c r="B809" s="8" t="str">
        <f>VLOOKUP(M809,加盟校情報!$F$3:$K$2001,6,FALSE)</f>
        <v>490096</v>
      </c>
      <c r="C809" s="8">
        <v>807</v>
      </c>
      <c r="D809" s="8" t="s">
        <v>3029</v>
      </c>
      <c r="E809" s="1" t="s">
        <v>3315</v>
      </c>
      <c r="F809" s="1" t="s">
        <v>3509</v>
      </c>
      <c r="G809" s="1"/>
      <c r="H809" s="49">
        <v>1</v>
      </c>
      <c r="I809" s="1" t="s">
        <v>5121</v>
      </c>
      <c r="J809" s="1"/>
      <c r="K809" s="1" t="s">
        <v>2720</v>
      </c>
      <c r="L809" s="1" t="s">
        <v>4166</v>
      </c>
      <c r="M809" s="8" t="s">
        <v>4195</v>
      </c>
    </row>
    <row r="810" spans="2:13">
      <c r="B810" s="8" t="str">
        <f>VLOOKUP(M810,加盟校情報!$F$3:$K$2001,6,FALSE)</f>
        <v>490096</v>
      </c>
      <c r="C810" s="8">
        <v>808</v>
      </c>
      <c r="D810" s="8" t="s">
        <v>3030</v>
      </c>
      <c r="E810" s="1" t="s">
        <v>3316</v>
      </c>
      <c r="F810" s="1" t="s">
        <v>3510</v>
      </c>
      <c r="G810" s="1"/>
      <c r="H810" s="49">
        <v>1</v>
      </c>
      <c r="I810" s="1" t="s">
        <v>5122</v>
      </c>
      <c r="J810" s="1"/>
      <c r="K810" s="1" t="s">
        <v>3914</v>
      </c>
      <c r="L810" s="1" t="s">
        <v>2674</v>
      </c>
      <c r="M810" s="8" t="s">
        <v>4195</v>
      </c>
    </row>
    <row r="811" spans="2:13">
      <c r="B811" s="8" t="str">
        <f>VLOOKUP(M811,加盟校情報!$F$3:$K$2001,6,FALSE)</f>
        <v>490096</v>
      </c>
      <c r="C811" s="8">
        <v>809</v>
      </c>
      <c r="D811" s="8" t="s">
        <v>3031</v>
      </c>
      <c r="E811" s="1" t="s">
        <v>3317</v>
      </c>
      <c r="F811" s="1" t="s">
        <v>3511</v>
      </c>
      <c r="G811" s="1"/>
      <c r="H811" s="49">
        <v>1</v>
      </c>
      <c r="I811" s="1" t="s">
        <v>5123</v>
      </c>
      <c r="J811" s="1"/>
      <c r="K811" s="1" t="s">
        <v>3728</v>
      </c>
      <c r="L811" s="1" t="s">
        <v>2721</v>
      </c>
      <c r="M811" s="8" t="s">
        <v>4195</v>
      </c>
    </row>
    <row r="812" spans="2:13">
      <c r="B812" s="8" t="str">
        <f>VLOOKUP(M812,加盟校情報!$F$3:$K$2001,6,FALSE)</f>
        <v>490096</v>
      </c>
      <c r="C812" s="8">
        <v>810</v>
      </c>
      <c r="D812" s="8" t="s">
        <v>3032</v>
      </c>
      <c r="E812" s="1" t="s">
        <v>3318</v>
      </c>
      <c r="F812" s="1" t="s">
        <v>3458</v>
      </c>
      <c r="G812" s="1"/>
      <c r="H812" s="49">
        <v>1</v>
      </c>
      <c r="I812" s="1" t="s">
        <v>5124</v>
      </c>
      <c r="J812" s="1"/>
      <c r="K812" s="1" t="s">
        <v>2665</v>
      </c>
      <c r="L812" s="1" t="s">
        <v>4167</v>
      </c>
      <c r="M812" s="8" t="s">
        <v>4195</v>
      </c>
    </row>
    <row r="813" spans="2:13">
      <c r="B813" s="8" t="str">
        <f>VLOOKUP(M813,加盟校情報!$F$3:$K$2001,6,FALSE)</f>
        <v>490096</v>
      </c>
      <c r="C813" s="8">
        <v>811</v>
      </c>
      <c r="D813" s="8" t="s">
        <v>3033</v>
      </c>
      <c r="E813" s="1" t="s">
        <v>3319</v>
      </c>
      <c r="F813" s="1" t="s">
        <v>3457</v>
      </c>
      <c r="G813" s="1"/>
      <c r="H813" s="49">
        <v>1</v>
      </c>
      <c r="I813" s="1" t="s">
        <v>5125</v>
      </c>
      <c r="J813" s="1"/>
      <c r="K813" s="1" t="s">
        <v>2641</v>
      </c>
      <c r="L813" s="1" t="s">
        <v>4168</v>
      </c>
      <c r="M813" s="8" t="s">
        <v>4195</v>
      </c>
    </row>
    <row r="814" spans="2:13">
      <c r="B814" s="8" t="str">
        <f>VLOOKUP(M814,加盟校情報!$F$3:$K$2001,6,FALSE)</f>
        <v>490096</v>
      </c>
      <c r="C814" s="8">
        <v>812</v>
      </c>
      <c r="D814" s="8" t="s">
        <v>3034</v>
      </c>
      <c r="E814" s="1" t="s">
        <v>3320</v>
      </c>
      <c r="F814" s="1" t="s">
        <v>3512</v>
      </c>
      <c r="G814" s="1"/>
      <c r="H814" s="49">
        <v>3</v>
      </c>
      <c r="I814" s="1" t="s">
        <v>5126</v>
      </c>
      <c r="J814" s="1"/>
      <c r="K814" s="1" t="s">
        <v>2444</v>
      </c>
      <c r="L814" s="1" t="s">
        <v>686</v>
      </c>
      <c r="M814" s="8" t="s">
        <v>4195</v>
      </c>
    </row>
    <row r="815" spans="2:13">
      <c r="B815" s="8" t="str">
        <f>VLOOKUP(M815,加盟校情報!$F$3:$K$2001,6,FALSE)</f>
        <v>490096</v>
      </c>
      <c r="C815" s="8">
        <v>813</v>
      </c>
      <c r="D815" s="8" t="s">
        <v>3035</v>
      </c>
      <c r="E815" s="1" t="s">
        <v>3321</v>
      </c>
      <c r="F815" s="1" t="s">
        <v>3513</v>
      </c>
      <c r="G815" s="1"/>
      <c r="H815" s="49">
        <v>1</v>
      </c>
      <c r="I815" s="1" t="s">
        <v>5127</v>
      </c>
      <c r="J815" s="1"/>
      <c r="K815" s="1" t="s">
        <v>2766</v>
      </c>
      <c r="L815" s="1" t="s">
        <v>4169</v>
      </c>
      <c r="M815" s="8" t="s">
        <v>4195</v>
      </c>
    </row>
    <row r="816" spans="2:13">
      <c r="B816" s="8" t="str">
        <f>VLOOKUP(M816,加盟校情報!$F$3:$K$2001,6,FALSE)</f>
        <v>490096</v>
      </c>
      <c r="C816" s="8">
        <v>814</v>
      </c>
      <c r="D816" s="8" t="s">
        <v>3036</v>
      </c>
      <c r="E816" s="1" t="s">
        <v>3322</v>
      </c>
      <c r="F816" s="1" t="s">
        <v>3514</v>
      </c>
      <c r="G816" s="1"/>
      <c r="H816" s="49">
        <v>1</v>
      </c>
      <c r="I816" s="1" t="s">
        <v>5128</v>
      </c>
      <c r="J816" s="1"/>
      <c r="K816" s="1" t="s">
        <v>2653</v>
      </c>
      <c r="L816" s="1" t="s">
        <v>734</v>
      </c>
      <c r="M816" s="8" t="s">
        <v>4195</v>
      </c>
    </row>
    <row r="817" spans="2:13">
      <c r="B817" s="8" t="str">
        <f>VLOOKUP(M817,加盟校情報!$F$3:$K$2001,6,FALSE)</f>
        <v>490096</v>
      </c>
      <c r="C817" s="8">
        <v>815</v>
      </c>
      <c r="D817" s="8" t="s">
        <v>3037</v>
      </c>
      <c r="E817" s="1" t="s">
        <v>3323</v>
      </c>
      <c r="F817" s="1" t="s">
        <v>3515</v>
      </c>
      <c r="G817" s="1"/>
      <c r="H817" s="49">
        <v>1</v>
      </c>
      <c r="I817" s="1" t="s">
        <v>5129</v>
      </c>
      <c r="J817" s="1"/>
      <c r="K817" s="1" t="s">
        <v>3915</v>
      </c>
      <c r="L817" s="1" t="s">
        <v>2476</v>
      </c>
      <c r="M817" s="8" t="s">
        <v>4195</v>
      </c>
    </row>
    <row r="818" spans="2:13">
      <c r="B818" s="8" t="str">
        <f>VLOOKUP(M818,加盟校情報!$F$3:$K$2001,6,FALSE)</f>
        <v>490096</v>
      </c>
      <c r="C818" s="8">
        <v>816</v>
      </c>
      <c r="D818" s="8" t="s">
        <v>3038</v>
      </c>
      <c r="E818" s="1" t="s">
        <v>3324</v>
      </c>
      <c r="F818" s="1" t="s">
        <v>3464</v>
      </c>
      <c r="G818" s="1"/>
      <c r="H818" s="49">
        <v>1</v>
      </c>
      <c r="I818" s="1" t="s">
        <v>5130</v>
      </c>
      <c r="J818" s="1"/>
      <c r="K818" s="1" t="s">
        <v>2665</v>
      </c>
      <c r="L818" s="1" t="s">
        <v>4087</v>
      </c>
      <c r="M818" s="8" t="s">
        <v>4195</v>
      </c>
    </row>
    <row r="819" spans="2:13">
      <c r="B819" s="8" t="str">
        <f>VLOOKUP(M819,加盟校情報!$F$3:$K$2001,6,FALSE)</f>
        <v>490096</v>
      </c>
      <c r="C819" s="8">
        <v>817</v>
      </c>
      <c r="D819" s="8" t="s">
        <v>3039</v>
      </c>
      <c r="E819" s="1" t="s">
        <v>3325</v>
      </c>
      <c r="F819" s="1" t="s">
        <v>3516</v>
      </c>
      <c r="G819" s="1"/>
      <c r="H819" s="49">
        <v>1</v>
      </c>
      <c r="I819" s="1" t="s">
        <v>5131</v>
      </c>
      <c r="J819" s="1"/>
      <c r="K819" s="1" t="s">
        <v>3916</v>
      </c>
      <c r="L819" s="1" t="s">
        <v>2649</v>
      </c>
      <c r="M819" s="8" t="s">
        <v>4195</v>
      </c>
    </row>
    <row r="820" spans="2:13">
      <c r="B820" s="8" t="str">
        <f>VLOOKUP(M820,加盟校情報!$F$3:$K$2001,6,FALSE)</f>
        <v>490096</v>
      </c>
      <c r="C820" s="8">
        <v>818</v>
      </c>
      <c r="D820" s="8" t="s">
        <v>3040</v>
      </c>
      <c r="E820" s="1" t="s">
        <v>3326</v>
      </c>
      <c r="F820" s="1" t="s">
        <v>3464</v>
      </c>
      <c r="G820" s="1"/>
      <c r="H820" s="49">
        <v>1</v>
      </c>
      <c r="I820" s="1" t="s">
        <v>5132</v>
      </c>
      <c r="J820" s="1"/>
      <c r="K820" s="1" t="s">
        <v>3917</v>
      </c>
      <c r="L820" s="1" t="s">
        <v>4170</v>
      </c>
      <c r="M820" s="8" t="s">
        <v>4195</v>
      </c>
    </row>
    <row r="821" spans="2:13">
      <c r="B821" s="8" t="str">
        <f>VLOOKUP(M821,加盟校情報!$F$3:$K$2001,6,FALSE)</f>
        <v>490108</v>
      </c>
      <c r="C821" s="8">
        <v>819</v>
      </c>
      <c r="D821" s="8" t="s">
        <v>3041</v>
      </c>
      <c r="E821" s="1" t="s">
        <v>3327</v>
      </c>
      <c r="F821" s="1" t="s">
        <v>3517</v>
      </c>
      <c r="G821" s="1"/>
      <c r="H821" s="49">
        <v>1</v>
      </c>
      <c r="I821" s="1" t="s">
        <v>5133</v>
      </c>
      <c r="J821" s="1"/>
      <c r="K821" s="1" t="s">
        <v>673</v>
      </c>
      <c r="L821" s="1" t="s">
        <v>2603</v>
      </c>
      <c r="M821" s="8" t="s">
        <v>4220</v>
      </c>
    </row>
    <row r="822" spans="2:13">
      <c r="B822" s="8" t="str">
        <f>VLOOKUP(M822,加盟校情報!$F$3:$K$2001,6,FALSE)</f>
        <v>490068</v>
      </c>
      <c r="C822" s="8">
        <v>820</v>
      </c>
      <c r="D822" s="8" t="s">
        <v>3042</v>
      </c>
      <c r="E822" s="1" t="s">
        <v>3328</v>
      </c>
      <c r="F822" s="1" t="s">
        <v>3518</v>
      </c>
      <c r="G822" s="1"/>
      <c r="H822" s="49">
        <v>1</v>
      </c>
      <c r="I822" s="1" t="s">
        <v>5134</v>
      </c>
      <c r="J822" s="1"/>
      <c r="K822" s="1" t="s">
        <v>3918</v>
      </c>
      <c r="L822" s="1" t="s">
        <v>4171</v>
      </c>
      <c r="M822" s="8" t="s">
        <v>4210</v>
      </c>
    </row>
    <row r="823" spans="2:13">
      <c r="B823" s="8" t="str">
        <f>VLOOKUP(M823,加盟校情報!$F$3:$K$2001,6,FALSE)</f>
        <v>490068</v>
      </c>
      <c r="C823" s="8">
        <v>821</v>
      </c>
      <c r="D823" s="8" t="s">
        <v>3043</v>
      </c>
      <c r="E823" s="1" t="s">
        <v>3329</v>
      </c>
      <c r="F823" s="1" t="s">
        <v>3519</v>
      </c>
      <c r="G823" s="1"/>
      <c r="H823" s="49">
        <v>1</v>
      </c>
      <c r="I823" s="1" t="s">
        <v>5135</v>
      </c>
      <c r="J823" s="1"/>
      <c r="K823" s="1" t="s">
        <v>694</v>
      </c>
      <c r="L823" s="1" t="s">
        <v>4080</v>
      </c>
      <c r="M823" s="8" t="s">
        <v>4210</v>
      </c>
    </row>
    <row r="824" spans="2:13">
      <c r="B824" s="8" t="str">
        <f>VLOOKUP(M824,加盟校情報!$F$3:$K$2001,6,FALSE)</f>
        <v>490068</v>
      </c>
      <c r="C824" s="8">
        <v>822</v>
      </c>
      <c r="D824" s="8" t="s">
        <v>3044</v>
      </c>
      <c r="E824" s="1" t="s">
        <v>3330</v>
      </c>
      <c r="F824" s="1" t="s">
        <v>3520</v>
      </c>
      <c r="G824" s="1"/>
      <c r="H824" s="49">
        <v>1</v>
      </c>
      <c r="I824" s="1" t="s">
        <v>5136</v>
      </c>
      <c r="J824" s="1"/>
      <c r="K824" s="1" t="s">
        <v>3795</v>
      </c>
      <c r="L824" s="1" t="s">
        <v>2732</v>
      </c>
      <c r="M824" s="8" t="s">
        <v>4210</v>
      </c>
    </row>
    <row r="825" spans="2:13">
      <c r="B825" s="8" t="str">
        <f>VLOOKUP(M825,加盟校情報!$F$3:$K$2001,6,FALSE)</f>
        <v>490068</v>
      </c>
      <c r="C825" s="8">
        <v>823</v>
      </c>
      <c r="D825" s="8" t="s">
        <v>3045</v>
      </c>
      <c r="E825" s="1" t="s">
        <v>3331</v>
      </c>
      <c r="F825" s="1" t="s">
        <v>3491</v>
      </c>
      <c r="G825" s="1"/>
      <c r="H825" s="49">
        <v>1</v>
      </c>
      <c r="I825" s="1" t="s">
        <v>5137</v>
      </c>
      <c r="J825" s="1"/>
      <c r="K825" s="1" t="s">
        <v>681</v>
      </c>
      <c r="L825" s="1" t="s">
        <v>4065</v>
      </c>
      <c r="M825" s="8" t="s">
        <v>4210</v>
      </c>
    </row>
    <row r="826" spans="2:13">
      <c r="B826" s="8" t="str">
        <f>B907</f>
        <v>492479</v>
      </c>
      <c r="C826" s="8">
        <v>824</v>
      </c>
      <c r="D826" s="8" t="s">
        <v>3046</v>
      </c>
      <c r="E826" s="1" t="s">
        <v>3332</v>
      </c>
      <c r="F826" s="1" t="s">
        <v>3521</v>
      </c>
      <c r="G826" s="1"/>
      <c r="H826" s="49">
        <v>1</v>
      </c>
      <c r="I826" s="1" t="s">
        <v>5138</v>
      </c>
      <c r="J826" s="1"/>
      <c r="K826" s="1" t="s">
        <v>2670</v>
      </c>
      <c r="L826" s="1" t="s">
        <v>2640</v>
      </c>
      <c r="M826" s="8" t="s">
        <v>4210</v>
      </c>
    </row>
    <row r="827" spans="2:13">
      <c r="B827" s="8" t="str">
        <f>VLOOKUP(M827,加盟校情報!$F$3:$K$2001,6,FALSE)</f>
        <v>492278</v>
      </c>
      <c r="C827" s="8">
        <v>825</v>
      </c>
      <c r="D827" s="8" t="s">
        <v>3047</v>
      </c>
      <c r="E827" s="1" t="s">
        <v>3333</v>
      </c>
      <c r="F827" s="1" t="s">
        <v>738</v>
      </c>
      <c r="G827" s="1"/>
      <c r="H827" s="49">
        <v>1</v>
      </c>
      <c r="I827" s="1" t="s">
        <v>5139</v>
      </c>
      <c r="J827" s="1"/>
      <c r="K827" s="1" t="s">
        <v>3919</v>
      </c>
      <c r="L827" s="1" t="s">
        <v>4012</v>
      </c>
      <c r="M827" s="8" t="s">
        <v>4209</v>
      </c>
    </row>
    <row r="828" spans="2:13">
      <c r="B828" s="8" t="str">
        <f>VLOOKUP(M828,加盟校情報!$F$3:$K$2001,6,FALSE)</f>
        <v>492298</v>
      </c>
      <c r="C828" s="8">
        <v>826</v>
      </c>
      <c r="D828" s="8" t="s">
        <v>736</v>
      </c>
      <c r="E828" s="1" t="s">
        <v>737</v>
      </c>
      <c r="F828" s="1" t="s">
        <v>738</v>
      </c>
      <c r="G828" s="1"/>
      <c r="H828" s="49">
        <v>4</v>
      </c>
      <c r="I828" s="1" t="s">
        <v>5140</v>
      </c>
      <c r="J828" s="1"/>
      <c r="K828" s="1" t="s">
        <v>3920</v>
      </c>
      <c r="L828" s="1" t="s">
        <v>4172</v>
      </c>
      <c r="M828" s="8" t="s">
        <v>4221</v>
      </c>
    </row>
    <row r="829" spans="2:13">
      <c r="B829" s="8" t="str">
        <f>VLOOKUP(M829,加盟校情報!$F$3:$K$2001,6,FALSE)</f>
        <v>492298</v>
      </c>
      <c r="C829" s="8">
        <v>827</v>
      </c>
      <c r="D829" s="8" t="s">
        <v>748</v>
      </c>
      <c r="E829" s="1" t="s">
        <v>749</v>
      </c>
      <c r="F829" s="1" t="s">
        <v>750</v>
      </c>
      <c r="G829" s="1"/>
      <c r="H829" s="49">
        <v>3</v>
      </c>
      <c r="I829" s="1" t="s">
        <v>5141</v>
      </c>
      <c r="J829" s="1"/>
      <c r="K829" s="1" t="s">
        <v>3921</v>
      </c>
      <c r="L829" s="1" t="s">
        <v>2509</v>
      </c>
      <c r="M829" s="8" t="s">
        <v>4221</v>
      </c>
    </row>
    <row r="830" spans="2:13">
      <c r="B830" s="8" t="str">
        <f>VLOOKUP(M830,加盟校情報!$F$3:$K$2001,6,FALSE)</f>
        <v>492298</v>
      </c>
      <c r="C830" s="8">
        <v>828</v>
      </c>
      <c r="D830" s="8" t="s">
        <v>742</v>
      </c>
      <c r="E830" s="1" t="s">
        <v>743</v>
      </c>
      <c r="F830" s="1" t="s">
        <v>744</v>
      </c>
      <c r="G830" s="1"/>
      <c r="H830" s="49">
        <v>4</v>
      </c>
      <c r="I830" s="1" t="s">
        <v>5142</v>
      </c>
      <c r="J830" s="1"/>
      <c r="K830" s="1" t="s">
        <v>3922</v>
      </c>
      <c r="L830" s="1" t="s">
        <v>4173</v>
      </c>
      <c r="M830" s="8" t="s">
        <v>4221</v>
      </c>
    </row>
    <row r="831" spans="2:13">
      <c r="B831" s="8" t="str">
        <f>VLOOKUP(M831,加盟校情報!$F$3:$K$2001,6,FALSE)</f>
        <v>492298</v>
      </c>
      <c r="C831" s="8">
        <v>829</v>
      </c>
      <c r="D831" s="8" t="s">
        <v>745</v>
      </c>
      <c r="E831" s="1" t="s">
        <v>746</v>
      </c>
      <c r="F831" s="1" t="s">
        <v>747</v>
      </c>
      <c r="G831" s="1"/>
      <c r="H831" s="49">
        <v>3</v>
      </c>
      <c r="I831" s="1" t="s">
        <v>5143</v>
      </c>
      <c r="J831" s="1"/>
      <c r="K831" s="1" t="s">
        <v>3923</v>
      </c>
      <c r="L831" s="1" t="s">
        <v>2599</v>
      </c>
      <c r="M831" s="8" t="s">
        <v>4221</v>
      </c>
    </row>
    <row r="832" spans="2:13">
      <c r="B832" s="8" t="str">
        <f>VLOOKUP(M832,加盟校情報!$F$3:$K$2001,6,FALSE)</f>
        <v>492298</v>
      </c>
      <c r="C832" s="8">
        <v>830</v>
      </c>
      <c r="D832" s="8" t="s">
        <v>739</v>
      </c>
      <c r="E832" s="1" t="s">
        <v>740</v>
      </c>
      <c r="F832" s="1" t="s">
        <v>741</v>
      </c>
      <c r="G832" s="1"/>
      <c r="H832" s="49">
        <v>4</v>
      </c>
      <c r="I832" s="1" t="s">
        <v>5144</v>
      </c>
      <c r="J832" s="1"/>
      <c r="K832" s="1" t="s">
        <v>2490</v>
      </c>
      <c r="L832" s="1" t="s">
        <v>2649</v>
      </c>
      <c r="M832" s="8" t="s">
        <v>4221</v>
      </c>
    </row>
    <row r="833" spans="2:13">
      <c r="B833" s="8" t="str">
        <f>VLOOKUP(M833,加盟校情報!$F$3:$K$2001,6,FALSE)</f>
        <v>492298</v>
      </c>
      <c r="C833" s="8">
        <v>831</v>
      </c>
      <c r="D833" s="8" t="s">
        <v>2044</v>
      </c>
      <c r="E833" s="1" t="s">
        <v>2045</v>
      </c>
      <c r="F833" s="1" t="s">
        <v>2245</v>
      </c>
      <c r="G833" s="1"/>
      <c r="H833" s="49">
        <v>2</v>
      </c>
      <c r="I833" s="1" t="s">
        <v>5145</v>
      </c>
      <c r="J833" s="1"/>
      <c r="K833" s="1" t="s">
        <v>3924</v>
      </c>
      <c r="L833" s="1" t="s">
        <v>4110</v>
      </c>
      <c r="M833" s="8" t="s">
        <v>4221</v>
      </c>
    </row>
    <row r="834" spans="2:13">
      <c r="B834" s="8" t="str">
        <f>VLOOKUP(M834,加盟校情報!$F$3:$K$2001,6,FALSE)</f>
        <v>492298</v>
      </c>
      <c r="C834" s="8">
        <v>832</v>
      </c>
      <c r="D834" s="8" t="s">
        <v>2042</v>
      </c>
      <c r="E834" s="1" t="s">
        <v>2043</v>
      </c>
      <c r="F834" s="1" t="s">
        <v>2374</v>
      </c>
      <c r="G834" s="1"/>
      <c r="H834" s="49">
        <v>2</v>
      </c>
      <c r="I834" s="1" t="s">
        <v>5146</v>
      </c>
      <c r="J834" s="1"/>
      <c r="K834" s="1" t="s">
        <v>3742</v>
      </c>
      <c r="L834" s="1" t="s">
        <v>2734</v>
      </c>
      <c r="M834" s="8" t="s">
        <v>4221</v>
      </c>
    </row>
    <row r="835" spans="2:13">
      <c r="B835" s="8" t="str">
        <f>VLOOKUP(M835,加盟校情報!$F$3:$K$2001,6,FALSE)</f>
        <v>492298</v>
      </c>
      <c r="C835" s="8">
        <v>833</v>
      </c>
      <c r="D835" s="8" t="s">
        <v>3048</v>
      </c>
      <c r="E835" s="1" t="s">
        <v>3334</v>
      </c>
      <c r="F835" s="1" t="s">
        <v>3417</v>
      </c>
      <c r="G835" s="1"/>
      <c r="H835" s="49">
        <v>1</v>
      </c>
      <c r="I835" s="1" t="s">
        <v>5147</v>
      </c>
      <c r="J835" s="1"/>
      <c r="K835" s="1" t="s">
        <v>3925</v>
      </c>
      <c r="L835" s="1" t="s">
        <v>2491</v>
      </c>
      <c r="M835" s="8" t="s">
        <v>4221</v>
      </c>
    </row>
    <row r="836" spans="2:13">
      <c r="B836" s="8" t="str">
        <f>VLOOKUP(M836,加盟校情報!$F$3:$K$2001,6,FALSE)</f>
        <v>492298</v>
      </c>
      <c r="C836" s="8">
        <v>834</v>
      </c>
      <c r="D836" s="8" t="s">
        <v>3049</v>
      </c>
      <c r="E836" s="1" t="s">
        <v>3335</v>
      </c>
      <c r="F836" s="1" t="s">
        <v>3522</v>
      </c>
      <c r="G836" s="1"/>
      <c r="H836" s="49">
        <v>1</v>
      </c>
      <c r="I836" s="1" t="s">
        <v>5148</v>
      </c>
      <c r="J836" s="1"/>
      <c r="K836" s="1" t="s">
        <v>2519</v>
      </c>
      <c r="L836" s="1" t="s">
        <v>4174</v>
      </c>
      <c r="M836" s="8" t="s">
        <v>4221</v>
      </c>
    </row>
    <row r="837" spans="2:13">
      <c r="B837" s="8" t="str">
        <f>VLOOKUP(M837,加盟校情報!$F$3:$K$2001,6,FALSE)</f>
        <v>492276</v>
      </c>
      <c r="C837" s="8">
        <v>835</v>
      </c>
      <c r="D837" s="8" t="s">
        <v>20</v>
      </c>
      <c r="E837" s="1" t="s">
        <v>21</v>
      </c>
      <c r="F837" s="1" t="s">
        <v>22</v>
      </c>
      <c r="G837" s="1"/>
      <c r="H837" s="49">
        <v>6</v>
      </c>
      <c r="I837" s="1" t="s">
        <v>5149</v>
      </c>
      <c r="J837" s="1"/>
      <c r="K837" s="1" t="s">
        <v>2611</v>
      </c>
      <c r="L837" s="1" t="s">
        <v>2581</v>
      </c>
      <c r="M837" s="8" t="s">
        <v>4222</v>
      </c>
    </row>
    <row r="838" spans="2:13">
      <c r="B838" s="8" t="str">
        <f>VLOOKUP(M838,加盟校情報!$F$3:$K$2001,6,FALSE)</f>
        <v>492276</v>
      </c>
      <c r="C838" s="8">
        <v>836</v>
      </c>
      <c r="D838" s="8" t="s">
        <v>36</v>
      </c>
      <c r="E838" s="1" t="s">
        <v>37</v>
      </c>
      <c r="F838" s="1" t="s">
        <v>38</v>
      </c>
      <c r="G838" s="1"/>
      <c r="H838" s="49">
        <v>4</v>
      </c>
      <c r="I838" s="1" t="s">
        <v>5150</v>
      </c>
      <c r="J838" s="1"/>
      <c r="K838" s="1" t="s">
        <v>3736</v>
      </c>
      <c r="L838" s="1" t="s">
        <v>697</v>
      </c>
      <c r="M838" s="8" t="s">
        <v>4222</v>
      </c>
    </row>
    <row r="839" spans="2:13">
      <c r="B839" s="8" t="str">
        <f>VLOOKUP(M839,加盟校情報!$F$3:$K$2001,6,FALSE)</f>
        <v>492276</v>
      </c>
      <c r="C839" s="8">
        <v>837</v>
      </c>
      <c r="D839" s="8" t="s">
        <v>30</v>
      </c>
      <c r="E839" s="1" t="s">
        <v>31</v>
      </c>
      <c r="F839" s="1" t="s">
        <v>32</v>
      </c>
      <c r="G839" s="1"/>
      <c r="H839" s="49">
        <v>4</v>
      </c>
      <c r="I839" s="1" t="s">
        <v>5151</v>
      </c>
      <c r="J839" s="1"/>
      <c r="K839" s="1" t="s">
        <v>2612</v>
      </c>
      <c r="L839" s="1" t="s">
        <v>686</v>
      </c>
      <c r="M839" s="8" t="s">
        <v>4222</v>
      </c>
    </row>
    <row r="840" spans="2:13">
      <c r="B840" s="8" t="str">
        <f>VLOOKUP(M840,加盟校情報!$F$3:$K$2001,6,FALSE)</f>
        <v>492276</v>
      </c>
      <c r="C840" s="8">
        <v>838</v>
      </c>
      <c r="D840" s="8" t="s">
        <v>1510</v>
      </c>
      <c r="E840" s="1" t="s">
        <v>1511</v>
      </c>
      <c r="F840" s="1" t="s">
        <v>1512</v>
      </c>
      <c r="G840" s="1"/>
      <c r="H840" s="49">
        <v>3</v>
      </c>
      <c r="I840" s="1" t="s">
        <v>5152</v>
      </c>
      <c r="J840" s="1"/>
      <c r="K840" s="1" t="s">
        <v>2614</v>
      </c>
      <c r="L840" s="1" t="s">
        <v>686</v>
      </c>
      <c r="M840" s="8" t="s">
        <v>4222</v>
      </c>
    </row>
    <row r="841" spans="2:13">
      <c r="B841" s="8" t="str">
        <f>VLOOKUP(M841,加盟校情報!$F$3:$K$2001,6,FALSE)</f>
        <v>492276</v>
      </c>
      <c r="C841" s="8">
        <v>839</v>
      </c>
      <c r="D841" s="8" t="s">
        <v>2150</v>
      </c>
      <c r="E841" s="1" t="s">
        <v>2151</v>
      </c>
      <c r="F841" s="1" t="s">
        <v>2418</v>
      </c>
      <c r="G841" s="1"/>
      <c r="H841" s="49">
        <v>2</v>
      </c>
      <c r="I841" s="1" t="s">
        <v>5153</v>
      </c>
      <c r="J841" s="1"/>
      <c r="K841" s="1" t="s">
        <v>2557</v>
      </c>
      <c r="L841" s="1" t="s">
        <v>4175</v>
      </c>
      <c r="M841" s="8" t="s">
        <v>4222</v>
      </c>
    </row>
    <row r="842" spans="2:13">
      <c r="B842" s="8" t="str">
        <f>VLOOKUP(M842,加盟校情報!$F$3:$K$2001,6,FALSE)</f>
        <v>492276</v>
      </c>
      <c r="C842" s="8">
        <v>840</v>
      </c>
      <c r="D842" s="8" t="s">
        <v>2198</v>
      </c>
      <c r="E842" s="1" t="s">
        <v>2199</v>
      </c>
      <c r="F842" s="1" t="s">
        <v>2432</v>
      </c>
      <c r="G842" s="1"/>
      <c r="H842" s="49">
        <v>2</v>
      </c>
      <c r="I842" s="1" t="s">
        <v>5154</v>
      </c>
      <c r="J842" s="1"/>
      <c r="K842" s="1" t="s">
        <v>3926</v>
      </c>
      <c r="L842" s="1" t="s">
        <v>2578</v>
      </c>
      <c r="M842" s="8" t="s">
        <v>4222</v>
      </c>
    </row>
    <row r="843" spans="2:13">
      <c r="B843" s="8" t="str">
        <f>VLOOKUP(M843,加盟校情報!$F$3:$K$2001,6,FALSE)</f>
        <v>492276</v>
      </c>
      <c r="C843" s="8">
        <v>841</v>
      </c>
      <c r="D843" s="8" t="s">
        <v>2148</v>
      </c>
      <c r="E843" s="1" t="s">
        <v>2149</v>
      </c>
      <c r="F843" s="1" t="s">
        <v>2417</v>
      </c>
      <c r="G843" s="1"/>
      <c r="H843" s="49">
        <v>2</v>
      </c>
      <c r="I843" s="1" t="s">
        <v>5155</v>
      </c>
      <c r="J843" s="1"/>
      <c r="K843" s="1" t="s">
        <v>3927</v>
      </c>
      <c r="L843" s="1" t="s">
        <v>4176</v>
      </c>
      <c r="M843" s="8" t="s">
        <v>4222</v>
      </c>
    </row>
    <row r="844" spans="2:13">
      <c r="B844" s="8" t="str">
        <f>VLOOKUP(M844,加盟校情報!$F$3:$K$2001,6,FALSE)</f>
        <v>492276</v>
      </c>
      <c r="C844" s="8">
        <v>842</v>
      </c>
      <c r="D844" s="8" t="s">
        <v>2144</v>
      </c>
      <c r="E844" s="1" t="s">
        <v>2145</v>
      </c>
      <c r="F844" s="1" t="s">
        <v>2372</v>
      </c>
      <c r="G844" s="1"/>
      <c r="H844" s="49">
        <v>2</v>
      </c>
      <c r="I844" s="1" t="s">
        <v>5156</v>
      </c>
      <c r="J844" s="1"/>
      <c r="K844" s="1" t="s">
        <v>3801</v>
      </c>
      <c r="L844" s="1" t="s">
        <v>2657</v>
      </c>
      <c r="M844" s="8" t="s">
        <v>4222</v>
      </c>
    </row>
    <row r="845" spans="2:13">
      <c r="B845" s="8" t="str">
        <f>VLOOKUP(M845,加盟校情報!$F$3:$K$2001,6,FALSE)</f>
        <v>492276</v>
      </c>
      <c r="C845" s="8">
        <v>843</v>
      </c>
      <c r="D845" s="8" t="s">
        <v>33</v>
      </c>
      <c r="E845" s="1" t="s">
        <v>34</v>
      </c>
      <c r="F845" s="1" t="s">
        <v>35</v>
      </c>
      <c r="G845" s="1"/>
      <c r="H845" s="49">
        <v>4</v>
      </c>
      <c r="I845" s="1" t="s">
        <v>5157</v>
      </c>
      <c r="J845" s="1"/>
      <c r="K845" s="1" t="s">
        <v>3928</v>
      </c>
      <c r="L845" s="1" t="s">
        <v>2610</v>
      </c>
      <c r="M845" s="8" t="s">
        <v>4222</v>
      </c>
    </row>
    <row r="846" spans="2:13">
      <c r="B846" s="8" t="str">
        <f>VLOOKUP(M846,加盟校情報!$F$3:$K$2001,6,FALSE)</f>
        <v>492276</v>
      </c>
      <c r="C846" s="8">
        <v>844</v>
      </c>
      <c r="D846" s="8" t="s">
        <v>39</v>
      </c>
      <c r="E846" s="1" t="s">
        <v>40</v>
      </c>
      <c r="F846" s="1" t="s">
        <v>41</v>
      </c>
      <c r="G846" s="1"/>
      <c r="H846" s="49">
        <v>4</v>
      </c>
      <c r="I846" s="1" t="s">
        <v>5158</v>
      </c>
      <c r="J846" s="1"/>
      <c r="K846" s="1" t="s">
        <v>2611</v>
      </c>
      <c r="L846" s="1" t="s">
        <v>2656</v>
      </c>
      <c r="M846" s="8" t="s">
        <v>4222</v>
      </c>
    </row>
    <row r="847" spans="2:13">
      <c r="B847" s="8" t="str">
        <f>VLOOKUP(M847,加盟校情報!$F$3:$K$2001,6,FALSE)</f>
        <v>492276</v>
      </c>
      <c r="C847" s="8">
        <v>845</v>
      </c>
      <c r="D847" s="8" t="s">
        <v>1761</v>
      </c>
      <c r="E847" s="1" t="s">
        <v>1762</v>
      </c>
      <c r="F847" s="1" t="s">
        <v>2270</v>
      </c>
      <c r="G847" s="1"/>
      <c r="H847" s="49">
        <v>3</v>
      </c>
      <c r="I847" s="1" t="s">
        <v>5159</v>
      </c>
      <c r="J847" s="1"/>
      <c r="K847" s="1" t="s">
        <v>2615</v>
      </c>
      <c r="L847" s="1" t="s">
        <v>734</v>
      </c>
      <c r="M847" s="8" t="s">
        <v>4222</v>
      </c>
    </row>
    <row r="848" spans="2:13">
      <c r="B848" s="8" t="str">
        <f>VLOOKUP(M848,加盟校情報!$F$3:$K$2001,6,FALSE)</f>
        <v>492276</v>
      </c>
      <c r="C848" s="8">
        <v>846</v>
      </c>
      <c r="D848" s="8" t="s">
        <v>2146</v>
      </c>
      <c r="E848" s="1" t="s">
        <v>2147</v>
      </c>
      <c r="F848" s="1" t="s">
        <v>2416</v>
      </c>
      <c r="G848" s="1"/>
      <c r="H848" s="49">
        <v>2</v>
      </c>
      <c r="I848" s="1" t="s">
        <v>5160</v>
      </c>
      <c r="J848" s="1"/>
      <c r="K848" s="1" t="s">
        <v>3929</v>
      </c>
      <c r="L848" s="1" t="s">
        <v>4171</v>
      </c>
      <c r="M848" s="8" t="s">
        <v>4222</v>
      </c>
    </row>
    <row r="849" spans="2:13">
      <c r="B849" s="8" t="str">
        <f>VLOOKUP(M849,加盟校情報!$F$3:$K$2001,6,FALSE)</f>
        <v>492276</v>
      </c>
      <c r="C849" s="8">
        <v>847</v>
      </c>
      <c r="D849" s="8" t="s">
        <v>2200</v>
      </c>
      <c r="E849" s="1" t="s">
        <v>2201</v>
      </c>
      <c r="F849" s="1" t="s">
        <v>2433</v>
      </c>
      <c r="G849" s="1"/>
      <c r="H849" s="49">
        <v>2</v>
      </c>
      <c r="I849" s="1" t="s">
        <v>5161</v>
      </c>
      <c r="J849" s="1"/>
      <c r="K849" s="1" t="s">
        <v>1664</v>
      </c>
      <c r="L849" s="1" t="s">
        <v>693</v>
      </c>
      <c r="M849" s="8" t="s">
        <v>4222</v>
      </c>
    </row>
    <row r="850" spans="2:13">
      <c r="B850" s="8" t="str">
        <f>VLOOKUP(M850,加盟校情報!$F$3:$K$2001,6,FALSE)</f>
        <v>492276</v>
      </c>
      <c r="C850" s="8">
        <v>848</v>
      </c>
      <c r="D850" s="8" t="s">
        <v>18</v>
      </c>
      <c r="E850" s="1" t="s">
        <v>1767</v>
      </c>
      <c r="F850" s="1" t="s">
        <v>19</v>
      </c>
      <c r="G850" s="1"/>
      <c r="H850" s="49">
        <v>6</v>
      </c>
      <c r="I850" s="1" t="s">
        <v>5162</v>
      </c>
      <c r="J850" s="1"/>
      <c r="K850" s="1" t="s">
        <v>2619</v>
      </c>
      <c r="L850" s="1" t="s">
        <v>4092</v>
      </c>
      <c r="M850" s="8" t="s">
        <v>4222</v>
      </c>
    </row>
    <row r="851" spans="2:13">
      <c r="B851" s="8" t="str">
        <f>VLOOKUP(M851,加盟校情報!$F$3:$K$2001,6,FALSE)</f>
        <v>492276</v>
      </c>
      <c r="C851" s="8">
        <v>849</v>
      </c>
      <c r="D851" s="8" t="s">
        <v>1759</v>
      </c>
      <c r="E851" s="1" t="s">
        <v>1760</v>
      </c>
      <c r="F851" s="1" t="s">
        <v>2269</v>
      </c>
      <c r="G851" s="1"/>
      <c r="H851" s="49">
        <v>3</v>
      </c>
      <c r="I851" s="1" t="s">
        <v>5163</v>
      </c>
      <c r="J851" s="1"/>
      <c r="K851" s="1" t="s">
        <v>2613</v>
      </c>
      <c r="L851" s="1" t="s">
        <v>698</v>
      </c>
      <c r="M851" s="8" t="s">
        <v>4222</v>
      </c>
    </row>
    <row r="852" spans="2:13">
      <c r="B852" s="8" t="str">
        <f>VLOOKUP(M852,加盟校情報!$F$3:$K$2001,6,FALSE)</f>
        <v>492276</v>
      </c>
      <c r="C852" s="8">
        <v>850</v>
      </c>
      <c r="D852" s="8" t="s">
        <v>717</v>
      </c>
      <c r="E852" s="1" t="s">
        <v>718</v>
      </c>
      <c r="F852" s="1" t="s">
        <v>719</v>
      </c>
      <c r="G852" s="1"/>
      <c r="H852" s="49">
        <v>5</v>
      </c>
      <c r="I852" s="1" t="s">
        <v>5164</v>
      </c>
      <c r="J852" s="1"/>
      <c r="K852" s="1" t="s">
        <v>2625</v>
      </c>
      <c r="L852" s="1" t="s">
        <v>696</v>
      </c>
      <c r="M852" s="8" t="s">
        <v>4222</v>
      </c>
    </row>
    <row r="853" spans="2:13">
      <c r="B853" s="8" t="str">
        <f>VLOOKUP(M853,加盟校情報!$F$3:$K$2001,6,FALSE)</f>
        <v>492276</v>
      </c>
      <c r="C853" s="8">
        <v>851</v>
      </c>
      <c r="D853" s="8" t="s">
        <v>724</v>
      </c>
      <c r="E853" s="1" t="s">
        <v>725</v>
      </c>
      <c r="F853" s="1" t="s">
        <v>2275</v>
      </c>
      <c r="G853" s="1"/>
      <c r="H853" s="49">
        <v>4</v>
      </c>
      <c r="I853" s="1" t="s">
        <v>5165</v>
      </c>
      <c r="J853" s="1"/>
      <c r="K853" s="1" t="s">
        <v>2628</v>
      </c>
      <c r="L853" s="1" t="s">
        <v>2605</v>
      </c>
      <c r="M853" s="8" t="s">
        <v>4222</v>
      </c>
    </row>
    <row r="854" spans="2:13">
      <c r="B854" s="8" t="str">
        <f>VLOOKUP(M854,加盟校情報!$F$3:$K$2001,6,FALSE)</f>
        <v>492276</v>
      </c>
      <c r="C854" s="8">
        <v>852</v>
      </c>
      <c r="D854" s="8" t="s">
        <v>24</v>
      </c>
      <c r="E854" s="1" t="s">
        <v>25</v>
      </c>
      <c r="F854" s="1" t="s">
        <v>26</v>
      </c>
      <c r="G854" s="1"/>
      <c r="H854" s="49">
        <v>6</v>
      </c>
      <c r="I854" s="1" t="s">
        <v>5166</v>
      </c>
      <c r="J854" s="1"/>
      <c r="K854" s="1" t="s">
        <v>2618</v>
      </c>
      <c r="L854" s="1" t="s">
        <v>700</v>
      </c>
      <c r="M854" s="8" t="s">
        <v>4222</v>
      </c>
    </row>
    <row r="855" spans="2:13">
      <c r="B855" s="8" t="str">
        <f>VLOOKUP(M855,加盟校情報!$F$3:$K$2001,6,FALSE)</f>
        <v>492276</v>
      </c>
      <c r="C855" s="8">
        <v>853</v>
      </c>
      <c r="D855" s="8" t="s">
        <v>713</v>
      </c>
      <c r="E855" s="1" t="s">
        <v>714</v>
      </c>
      <c r="F855" s="1" t="s">
        <v>2272</v>
      </c>
      <c r="G855" s="1"/>
      <c r="H855" s="49">
        <v>6</v>
      </c>
      <c r="I855" s="1" t="s">
        <v>5167</v>
      </c>
      <c r="J855" s="1"/>
      <c r="K855" s="1" t="s">
        <v>2622</v>
      </c>
      <c r="L855" s="1" t="s">
        <v>2623</v>
      </c>
      <c r="M855" s="8" t="s">
        <v>4222</v>
      </c>
    </row>
    <row r="856" spans="2:13">
      <c r="B856" s="8" t="str">
        <f>VLOOKUP(M856,加盟校情報!$F$3:$K$2001,6,FALSE)</f>
        <v>492276</v>
      </c>
      <c r="C856" s="8">
        <v>854</v>
      </c>
      <c r="D856" s="8" t="s">
        <v>1763</v>
      </c>
      <c r="E856" s="1" t="s">
        <v>1764</v>
      </c>
      <c r="F856" s="1" t="s">
        <v>244</v>
      </c>
      <c r="G856" s="1"/>
      <c r="H856" s="49">
        <v>3</v>
      </c>
      <c r="I856" s="1" t="s">
        <v>5168</v>
      </c>
      <c r="J856" s="1"/>
      <c r="K856" s="1" t="s">
        <v>2616</v>
      </c>
      <c r="L856" s="1" t="s">
        <v>2617</v>
      </c>
      <c r="M856" s="8" t="s">
        <v>4222</v>
      </c>
    </row>
    <row r="857" spans="2:13">
      <c r="B857" s="8" t="str">
        <f>VLOOKUP(M857,加盟校情報!$F$3:$K$2001,6,FALSE)</f>
        <v>492276</v>
      </c>
      <c r="C857" s="8">
        <v>855</v>
      </c>
      <c r="D857" s="8" t="s">
        <v>715</v>
      </c>
      <c r="E857" s="1" t="s">
        <v>716</v>
      </c>
      <c r="F857" s="1" t="s">
        <v>2271</v>
      </c>
      <c r="G857" s="1"/>
      <c r="H857" s="49">
        <v>6</v>
      </c>
      <c r="I857" s="1" t="s">
        <v>5169</v>
      </c>
      <c r="J857" s="1"/>
      <c r="K857" s="1" t="s">
        <v>2620</v>
      </c>
      <c r="L857" s="1" t="s">
        <v>2621</v>
      </c>
      <c r="M857" s="8" t="s">
        <v>4222</v>
      </c>
    </row>
    <row r="858" spans="2:13">
      <c r="B858" s="8" t="str">
        <f>VLOOKUP(M858,加盟校情報!$F$3:$K$2001,6,FALSE)</f>
        <v>492276</v>
      </c>
      <c r="C858" s="8">
        <v>856</v>
      </c>
      <c r="D858" s="8" t="s">
        <v>1770</v>
      </c>
      <c r="E858" s="1" t="s">
        <v>1771</v>
      </c>
      <c r="F858" s="1" t="s">
        <v>41</v>
      </c>
      <c r="G858" s="1"/>
      <c r="H858" s="49">
        <v>3</v>
      </c>
      <c r="I858" s="1" t="s">
        <v>5170</v>
      </c>
      <c r="J858" s="1"/>
      <c r="K858" s="1" t="s">
        <v>688</v>
      </c>
      <c r="L858" s="1" t="s">
        <v>2634</v>
      </c>
      <c r="M858" s="8" t="s">
        <v>4222</v>
      </c>
    </row>
    <row r="859" spans="2:13">
      <c r="B859" s="8" t="str">
        <f>VLOOKUP(M859,加盟校情報!$F$3:$K$2001,6,FALSE)</f>
        <v>492276</v>
      </c>
      <c r="C859" s="8">
        <v>857</v>
      </c>
      <c r="D859" s="8" t="s">
        <v>1768</v>
      </c>
      <c r="E859" s="1" t="s">
        <v>732</v>
      </c>
      <c r="F859" s="1" t="s">
        <v>2273</v>
      </c>
      <c r="G859" s="1"/>
      <c r="H859" s="49">
        <v>5</v>
      </c>
      <c r="I859" s="1" t="s">
        <v>5171</v>
      </c>
      <c r="J859" s="1"/>
      <c r="K859" s="1" t="s">
        <v>2624</v>
      </c>
      <c r="L859" s="1" t="s">
        <v>2682</v>
      </c>
      <c r="M859" s="8" t="s">
        <v>4222</v>
      </c>
    </row>
    <row r="860" spans="2:13">
      <c r="B860" s="8" t="str">
        <f>VLOOKUP(M860,加盟校情報!$F$3:$K$2001,6,FALSE)</f>
        <v>492276</v>
      </c>
      <c r="C860" s="8">
        <v>858</v>
      </c>
      <c r="D860" s="8" t="s">
        <v>720</v>
      </c>
      <c r="E860" s="1" t="s">
        <v>721</v>
      </c>
      <c r="F860" s="1" t="s">
        <v>722</v>
      </c>
      <c r="G860" s="1"/>
      <c r="H860" s="49">
        <v>3</v>
      </c>
      <c r="I860" s="1" t="s">
        <v>5172</v>
      </c>
      <c r="J860" s="1"/>
      <c r="K860" s="1" t="s">
        <v>3930</v>
      </c>
      <c r="L860" s="1" t="s">
        <v>4177</v>
      </c>
      <c r="M860" s="8" t="s">
        <v>4222</v>
      </c>
    </row>
    <row r="861" spans="2:13">
      <c r="B861" s="8" t="str">
        <f>VLOOKUP(M861,加盟校情報!$F$3:$K$2001,6,FALSE)</f>
        <v>492276</v>
      </c>
      <c r="C861" s="8">
        <v>859</v>
      </c>
      <c r="D861" s="8" t="s">
        <v>1769</v>
      </c>
      <c r="E861" s="1" t="s">
        <v>723</v>
      </c>
      <c r="F861" s="1" t="s">
        <v>2274</v>
      </c>
      <c r="G861" s="1"/>
      <c r="H861" s="49">
        <v>5</v>
      </c>
      <c r="I861" s="1" t="s">
        <v>5173</v>
      </c>
      <c r="J861" s="1"/>
      <c r="K861" s="1" t="s">
        <v>2626</v>
      </c>
      <c r="L861" s="1" t="s">
        <v>2627</v>
      </c>
      <c r="M861" s="8" t="s">
        <v>4222</v>
      </c>
    </row>
    <row r="862" spans="2:13">
      <c r="B862" s="8" t="str">
        <f>VLOOKUP(M862,加盟校情報!$F$3:$K$2001,6,FALSE)</f>
        <v>492276</v>
      </c>
      <c r="C862" s="8">
        <v>860</v>
      </c>
      <c r="D862" s="8" t="s">
        <v>726</v>
      </c>
      <c r="E862" s="1" t="s">
        <v>727</v>
      </c>
      <c r="F862" s="1" t="s">
        <v>2276</v>
      </c>
      <c r="G862" s="1"/>
      <c r="H862" s="49">
        <v>4</v>
      </c>
      <c r="I862" s="1" t="s">
        <v>5174</v>
      </c>
      <c r="J862" s="1"/>
      <c r="K862" s="1" t="s">
        <v>2629</v>
      </c>
      <c r="L862" s="1" t="s">
        <v>2768</v>
      </c>
      <c r="M862" s="8" t="s">
        <v>4222</v>
      </c>
    </row>
    <row r="863" spans="2:13">
      <c r="B863" s="8" t="str">
        <f>VLOOKUP(M863,加盟校情報!$F$3:$K$2001,6,FALSE)</f>
        <v>492276</v>
      </c>
      <c r="C863" s="8">
        <v>861</v>
      </c>
      <c r="D863" s="8" t="s">
        <v>730</v>
      </c>
      <c r="E863" s="1" t="s">
        <v>731</v>
      </c>
      <c r="F863" s="1" t="s">
        <v>2278</v>
      </c>
      <c r="G863" s="1"/>
      <c r="H863" s="49">
        <v>4</v>
      </c>
      <c r="I863" s="1" t="s">
        <v>5175</v>
      </c>
      <c r="J863" s="1"/>
      <c r="K863" s="1" t="s">
        <v>2472</v>
      </c>
      <c r="L863" s="1" t="s">
        <v>2633</v>
      </c>
      <c r="M863" s="8" t="s">
        <v>4222</v>
      </c>
    </row>
    <row r="864" spans="2:13">
      <c r="B864" s="8" t="str">
        <f>VLOOKUP(M864,加盟校情報!$F$3:$K$2001,6,FALSE)</f>
        <v>492276</v>
      </c>
      <c r="C864" s="8">
        <v>862</v>
      </c>
      <c r="D864" s="8" t="s">
        <v>728</v>
      </c>
      <c r="E864" s="1" t="s">
        <v>729</v>
      </c>
      <c r="F864" s="1" t="s">
        <v>2277</v>
      </c>
      <c r="G864" s="1"/>
      <c r="H864" s="49">
        <v>4</v>
      </c>
      <c r="I864" s="1" t="s">
        <v>5176</v>
      </c>
      <c r="J864" s="1"/>
      <c r="K864" s="1" t="s">
        <v>2630</v>
      </c>
      <c r="L864" s="1" t="s">
        <v>2631</v>
      </c>
      <c r="M864" s="8" t="s">
        <v>4222</v>
      </c>
    </row>
    <row r="865" spans="2:13">
      <c r="B865" s="8" t="str">
        <f>VLOOKUP(M865,加盟校情報!$F$3:$K$2001,6,FALSE)</f>
        <v>492276</v>
      </c>
      <c r="C865" s="8">
        <v>863</v>
      </c>
      <c r="D865" s="8" t="s">
        <v>3050</v>
      </c>
      <c r="E865" s="1" t="s">
        <v>3336</v>
      </c>
      <c r="F865" s="1" t="s">
        <v>868</v>
      </c>
      <c r="G865" s="1"/>
      <c r="H865" s="49">
        <v>2</v>
      </c>
      <c r="I865" s="1" t="s">
        <v>5177</v>
      </c>
      <c r="J865" s="1"/>
      <c r="K865" s="1" t="s">
        <v>2449</v>
      </c>
      <c r="L865" s="1" t="s">
        <v>1599</v>
      </c>
      <c r="M865" s="8" t="s">
        <v>4222</v>
      </c>
    </row>
    <row r="866" spans="2:13">
      <c r="B866" s="8" t="str">
        <f>VLOOKUP(M866,加盟校情報!$F$3:$K$2001,6,FALSE)</f>
        <v>492276</v>
      </c>
      <c r="C866" s="8">
        <v>864</v>
      </c>
      <c r="D866" s="8" t="s">
        <v>3051</v>
      </c>
      <c r="E866" s="1" t="s">
        <v>3337</v>
      </c>
      <c r="F866" s="1" t="s">
        <v>133</v>
      </c>
      <c r="G866" s="1"/>
      <c r="H866" s="49">
        <v>2</v>
      </c>
      <c r="I866" s="1" t="s">
        <v>5178</v>
      </c>
      <c r="J866" s="1"/>
      <c r="K866" s="1" t="s">
        <v>3931</v>
      </c>
      <c r="L866" s="1" t="s">
        <v>4178</v>
      </c>
      <c r="M866" s="8" t="s">
        <v>4222</v>
      </c>
    </row>
    <row r="867" spans="2:13">
      <c r="B867" s="8" t="str">
        <f>VLOOKUP(M867,加盟校情報!$F$3:$K$2001,6,FALSE)</f>
        <v>490071</v>
      </c>
      <c r="C867" s="8">
        <v>865</v>
      </c>
      <c r="D867" s="8" t="s">
        <v>1546</v>
      </c>
      <c r="E867" s="1" t="s">
        <v>1547</v>
      </c>
      <c r="F867" s="1" t="s">
        <v>2380</v>
      </c>
      <c r="G867" s="1"/>
      <c r="H867" s="49">
        <v>3</v>
      </c>
      <c r="I867" s="1" t="s">
        <v>5179</v>
      </c>
      <c r="J867" s="1"/>
      <c r="K867" s="1" t="s">
        <v>3932</v>
      </c>
      <c r="L867" s="1" t="s">
        <v>1550</v>
      </c>
      <c r="M867" s="8" t="s">
        <v>4223</v>
      </c>
    </row>
    <row r="868" spans="2:13">
      <c r="B868" s="8" t="str">
        <f>VLOOKUP(M868,加盟校情報!$F$3:$K$2001,6,FALSE)</f>
        <v>490071</v>
      </c>
      <c r="C868" s="8">
        <v>866</v>
      </c>
      <c r="D868" s="8" t="s">
        <v>2054</v>
      </c>
      <c r="E868" s="1" t="s">
        <v>619</v>
      </c>
      <c r="F868" s="1" t="s">
        <v>620</v>
      </c>
      <c r="G868" s="1"/>
      <c r="H868" s="49" t="s">
        <v>3539</v>
      </c>
      <c r="I868" s="1" t="s">
        <v>5180</v>
      </c>
      <c r="J868" s="1"/>
      <c r="K868" s="1" t="s">
        <v>3933</v>
      </c>
      <c r="L868" s="1" t="s">
        <v>4179</v>
      </c>
      <c r="M868" s="8" t="s">
        <v>4223</v>
      </c>
    </row>
    <row r="869" spans="2:13">
      <c r="B869" s="8" t="str">
        <f>VLOOKUP(M869,加盟校情報!$F$3:$K$2001,6,FALSE)</f>
        <v>490071</v>
      </c>
      <c r="C869" s="8">
        <v>867</v>
      </c>
      <c r="D869" s="8" t="s">
        <v>3052</v>
      </c>
      <c r="E869" s="1" t="s">
        <v>5271</v>
      </c>
      <c r="F869" s="1" t="s">
        <v>3523</v>
      </c>
      <c r="G869" s="1"/>
      <c r="H869" s="49">
        <v>2</v>
      </c>
      <c r="I869" s="1" t="s">
        <v>5181</v>
      </c>
      <c r="J869" s="1"/>
      <c r="K869" s="1" t="s">
        <v>3934</v>
      </c>
      <c r="L869" s="1" t="s">
        <v>2726</v>
      </c>
      <c r="M869" s="8" t="s">
        <v>4223</v>
      </c>
    </row>
    <row r="870" spans="2:13">
      <c r="B870" s="8" t="str">
        <f>VLOOKUP(M870,加盟校情報!$F$3:$K$2001,6,FALSE)</f>
        <v>490071</v>
      </c>
      <c r="C870" s="8">
        <v>868</v>
      </c>
      <c r="D870" s="8" t="s">
        <v>612</v>
      </c>
      <c r="E870" s="1" t="s">
        <v>613</v>
      </c>
      <c r="F870" s="1" t="s">
        <v>614</v>
      </c>
      <c r="G870" s="1"/>
      <c r="H870" s="49" t="s">
        <v>3538</v>
      </c>
      <c r="I870" s="1" t="s">
        <v>5182</v>
      </c>
      <c r="J870" s="1"/>
      <c r="K870" s="1" t="s">
        <v>3552</v>
      </c>
      <c r="L870" s="1" t="s">
        <v>676</v>
      </c>
      <c r="M870" s="8" t="s">
        <v>4223</v>
      </c>
    </row>
    <row r="871" spans="2:13">
      <c r="B871" s="8" t="str">
        <f>VLOOKUP(M871,加盟校情報!$F$3:$K$2001,6,FALSE)</f>
        <v>490071</v>
      </c>
      <c r="C871" s="8">
        <v>869</v>
      </c>
      <c r="D871" s="8" t="s">
        <v>615</v>
      </c>
      <c r="E871" s="1" t="s">
        <v>616</v>
      </c>
      <c r="F871" s="1" t="s">
        <v>461</v>
      </c>
      <c r="G871" s="1"/>
      <c r="H871" s="49" t="s">
        <v>3538</v>
      </c>
      <c r="I871" s="1" t="s">
        <v>5183</v>
      </c>
      <c r="J871" s="1"/>
      <c r="K871" s="1" t="s">
        <v>3935</v>
      </c>
      <c r="L871" s="1" t="s">
        <v>3976</v>
      </c>
      <c r="M871" s="8" t="s">
        <v>4223</v>
      </c>
    </row>
    <row r="872" spans="2:13">
      <c r="B872" s="8" t="str">
        <f>VLOOKUP(M872,加盟校情報!$F$3:$K$2001,6,FALSE)</f>
        <v>490071</v>
      </c>
      <c r="C872" s="8">
        <v>870</v>
      </c>
      <c r="D872" s="8" t="s">
        <v>1530</v>
      </c>
      <c r="E872" s="1" t="s">
        <v>1531</v>
      </c>
      <c r="F872" s="1" t="s">
        <v>2379</v>
      </c>
      <c r="G872" s="1"/>
      <c r="H872" s="49">
        <v>3</v>
      </c>
      <c r="I872" s="1" t="s">
        <v>5184</v>
      </c>
      <c r="J872" s="1"/>
      <c r="K872" s="1" t="s">
        <v>702</v>
      </c>
      <c r="L872" s="1" t="s">
        <v>4009</v>
      </c>
      <c r="M872" s="8" t="s">
        <v>4223</v>
      </c>
    </row>
    <row r="873" spans="2:13">
      <c r="B873" s="8" t="str">
        <f>VLOOKUP(M873,加盟校情報!$F$3:$K$2001,6,FALSE)</f>
        <v>490071</v>
      </c>
      <c r="C873" s="8">
        <v>871</v>
      </c>
      <c r="D873" s="8" t="s">
        <v>621</v>
      </c>
      <c r="E873" s="1" t="s">
        <v>622</v>
      </c>
      <c r="F873" s="1" t="s">
        <v>623</v>
      </c>
      <c r="G873" s="1"/>
      <c r="H873" s="49">
        <v>4</v>
      </c>
      <c r="I873" s="1" t="s">
        <v>5185</v>
      </c>
      <c r="J873" s="1"/>
      <c r="K873" s="1" t="s">
        <v>3936</v>
      </c>
      <c r="L873" s="1" t="s">
        <v>2734</v>
      </c>
      <c r="M873" s="8" t="s">
        <v>4223</v>
      </c>
    </row>
    <row r="874" spans="2:13">
      <c r="B874" s="8" t="str">
        <f>VLOOKUP(M874,加盟校情報!$F$3:$K$2001,6,FALSE)</f>
        <v>490071</v>
      </c>
      <c r="C874" s="8">
        <v>872</v>
      </c>
      <c r="D874" s="8" t="s">
        <v>1551</v>
      </c>
      <c r="E874" s="1" t="s">
        <v>1552</v>
      </c>
      <c r="F874" s="1" t="s">
        <v>756</v>
      </c>
      <c r="G874" s="1"/>
      <c r="H874" s="49">
        <v>3</v>
      </c>
      <c r="I874" s="1" t="s">
        <v>5186</v>
      </c>
      <c r="J874" s="1"/>
      <c r="K874" s="1" t="s">
        <v>3937</v>
      </c>
      <c r="L874" s="1" t="s">
        <v>1557</v>
      </c>
      <c r="M874" s="8" t="s">
        <v>4223</v>
      </c>
    </row>
    <row r="875" spans="2:13">
      <c r="B875" s="8" t="str">
        <f>VLOOKUP(M875,加盟校情報!$F$3:$K$2001,6,FALSE)</f>
        <v>490071</v>
      </c>
      <c r="C875" s="8">
        <v>873</v>
      </c>
      <c r="D875" s="8" t="s">
        <v>617</v>
      </c>
      <c r="E875" s="1" t="s">
        <v>618</v>
      </c>
      <c r="F875" s="1" t="s">
        <v>446</v>
      </c>
      <c r="G875" s="1"/>
      <c r="H875" s="49" t="s">
        <v>3539</v>
      </c>
      <c r="I875" s="1" t="s">
        <v>5187</v>
      </c>
      <c r="J875" s="1"/>
      <c r="K875" s="1" t="s">
        <v>3938</v>
      </c>
      <c r="L875" s="1" t="s">
        <v>2453</v>
      </c>
      <c r="M875" s="8" t="s">
        <v>4223</v>
      </c>
    </row>
    <row r="876" spans="2:13">
      <c r="B876" s="8" t="str">
        <f>VLOOKUP(M876,加盟校情報!$F$3:$K$2001,6,FALSE)</f>
        <v>490071</v>
      </c>
      <c r="C876" s="8">
        <v>874</v>
      </c>
      <c r="D876" s="8" t="s">
        <v>2116</v>
      </c>
      <c r="E876" s="1" t="s">
        <v>2117</v>
      </c>
      <c r="F876" s="1" t="s">
        <v>2406</v>
      </c>
      <c r="G876" s="1"/>
      <c r="H876" s="49">
        <v>2</v>
      </c>
      <c r="I876" s="1" t="s">
        <v>5188</v>
      </c>
      <c r="J876" s="1"/>
      <c r="K876" s="1" t="s">
        <v>3939</v>
      </c>
      <c r="L876" s="1" t="s">
        <v>2453</v>
      </c>
      <c r="M876" s="8" t="s">
        <v>4223</v>
      </c>
    </row>
    <row r="877" spans="2:13">
      <c r="B877" s="8" t="str">
        <f>VLOOKUP(M877,加盟校情報!$F$3:$K$2001,6,FALSE)</f>
        <v>490071</v>
      </c>
      <c r="C877" s="8">
        <v>875</v>
      </c>
      <c r="D877" s="8" t="s">
        <v>2214</v>
      </c>
      <c r="E877" s="1" t="s">
        <v>2215</v>
      </c>
      <c r="F877" s="1" t="s">
        <v>230</v>
      </c>
      <c r="G877" s="1"/>
      <c r="H877" s="49">
        <v>2</v>
      </c>
      <c r="I877" s="1" t="s">
        <v>5189</v>
      </c>
      <c r="J877" s="1"/>
      <c r="K877" s="1" t="s">
        <v>3766</v>
      </c>
      <c r="L877" s="1" t="s">
        <v>680</v>
      </c>
      <c r="M877" s="8" t="s">
        <v>4223</v>
      </c>
    </row>
    <row r="878" spans="2:13">
      <c r="B878" s="8" t="str">
        <f>VLOOKUP(M878,加盟校情報!$F$3:$K$2001,6,FALSE)</f>
        <v>490071</v>
      </c>
      <c r="C878" s="8">
        <v>876</v>
      </c>
      <c r="D878" s="8" t="s">
        <v>2114</v>
      </c>
      <c r="E878" s="1" t="s">
        <v>2115</v>
      </c>
      <c r="F878" s="1" t="s">
        <v>2383</v>
      </c>
      <c r="G878" s="1"/>
      <c r="H878" s="49">
        <v>2</v>
      </c>
      <c r="I878" s="1" t="s">
        <v>5190</v>
      </c>
      <c r="J878" s="1"/>
      <c r="K878" s="1" t="s">
        <v>2561</v>
      </c>
      <c r="L878" s="1" t="s">
        <v>696</v>
      </c>
      <c r="M878" s="8" t="s">
        <v>4223</v>
      </c>
    </row>
    <row r="879" spans="2:13">
      <c r="B879" s="8" t="str">
        <f>VLOOKUP(M879,加盟校情報!$F$3:$K$2001,6,FALSE)</f>
        <v>490071</v>
      </c>
      <c r="C879" s="8">
        <v>877</v>
      </c>
      <c r="D879" s="8" t="s">
        <v>2216</v>
      </c>
      <c r="E879" s="1" t="s">
        <v>2217</v>
      </c>
      <c r="F879" s="1" t="s">
        <v>2437</v>
      </c>
      <c r="G879" s="1"/>
      <c r="H879" s="49">
        <v>2</v>
      </c>
      <c r="I879" s="1" t="s">
        <v>5191</v>
      </c>
      <c r="J879" s="1"/>
      <c r="K879" s="1" t="s">
        <v>3736</v>
      </c>
      <c r="L879" s="1" t="s">
        <v>2737</v>
      </c>
      <c r="M879" s="8" t="s">
        <v>4223</v>
      </c>
    </row>
    <row r="880" spans="2:13">
      <c r="B880" s="8" t="str">
        <f>VLOOKUP(M880,加盟校情報!$F$3:$K$2001,6,FALSE)</f>
        <v>490071</v>
      </c>
      <c r="C880" s="8">
        <v>878</v>
      </c>
      <c r="D880" s="8" t="s">
        <v>2212</v>
      </c>
      <c r="E880" s="1" t="s">
        <v>2213</v>
      </c>
      <c r="F880" s="1" t="s">
        <v>2245</v>
      </c>
      <c r="G880" s="1"/>
      <c r="H880" s="49">
        <v>2</v>
      </c>
      <c r="I880" s="1" t="s">
        <v>5192</v>
      </c>
      <c r="J880" s="1"/>
      <c r="K880" s="1" t="s">
        <v>3684</v>
      </c>
      <c r="L880" s="1" t="s">
        <v>2781</v>
      </c>
      <c r="M880" s="8" t="s">
        <v>4223</v>
      </c>
    </row>
    <row r="881" spans="2:13">
      <c r="B881" s="8" t="str">
        <f>VLOOKUP(M881,加盟校情報!$F$3:$K$2001,6,FALSE)</f>
        <v>490071</v>
      </c>
      <c r="C881" s="8">
        <v>879</v>
      </c>
      <c r="D881" s="8" t="s">
        <v>2118</v>
      </c>
      <c r="E881" s="1" t="s">
        <v>2119</v>
      </c>
      <c r="F881" s="1" t="s">
        <v>2394</v>
      </c>
      <c r="G881" s="1"/>
      <c r="H881" s="49">
        <v>2</v>
      </c>
      <c r="I881" s="1" t="s">
        <v>5193</v>
      </c>
      <c r="J881" s="1"/>
      <c r="K881" s="1" t="s">
        <v>3940</v>
      </c>
      <c r="L881" s="1" t="s">
        <v>2448</v>
      </c>
      <c r="M881" s="8" t="s">
        <v>4223</v>
      </c>
    </row>
    <row r="882" spans="2:13">
      <c r="B882" s="8" t="str">
        <f>VLOOKUP(M882,加盟校情報!$F$3:$K$2001,6,FALSE)</f>
        <v>490071</v>
      </c>
      <c r="C882" s="8">
        <v>880</v>
      </c>
      <c r="D882" s="8" t="s">
        <v>624</v>
      </c>
      <c r="E882" s="1" t="s">
        <v>625</v>
      </c>
      <c r="F882" s="1" t="s">
        <v>626</v>
      </c>
      <c r="G882" s="1"/>
      <c r="H882" s="49">
        <v>4</v>
      </c>
      <c r="I882" s="1" t="s">
        <v>5194</v>
      </c>
      <c r="J882" s="1"/>
      <c r="K882" s="1" t="s">
        <v>3941</v>
      </c>
      <c r="L882" s="1" t="s">
        <v>2713</v>
      </c>
      <c r="M882" s="8" t="s">
        <v>4223</v>
      </c>
    </row>
    <row r="883" spans="2:13">
      <c r="B883" s="8" t="str">
        <f>VLOOKUP(M883,加盟校情報!$F$3:$K$2001,6,FALSE)</f>
        <v>490071</v>
      </c>
      <c r="C883" s="8">
        <v>881</v>
      </c>
      <c r="D883" s="8" t="s">
        <v>1541</v>
      </c>
      <c r="E883" s="1" t="s">
        <v>1542</v>
      </c>
      <c r="F883" s="1" t="s">
        <v>1543</v>
      </c>
      <c r="G883" s="1"/>
      <c r="H883" s="49">
        <v>3</v>
      </c>
      <c r="I883" s="1" t="s">
        <v>5195</v>
      </c>
      <c r="J883" s="1"/>
      <c r="K883" s="1" t="s">
        <v>3942</v>
      </c>
      <c r="L883" s="1" t="s">
        <v>3986</v>
      </c>
      <c r="M883" s="8" t="s">
        <v>4223</v>
      </c>
    </row>
    <row r="884" spans="2:13">
      <c r="B884" s="8" t="str">
        <f>VLOOKUP(M884,加盟校情報!$F$3:$K$2001,6,FALSE)</f>
        <v>492295</v>
      </c>
      <c r="C884" s="8">
        <v>882</v>
      </c>
      <c r="D884" s="8" t="s">
        <v>3053</v>
      </c>
      <c r="E884" s="1" t="s">
        <v>3338</v>
      </c>
      <c r="F884" s="1" t="s">
        <v>3524</v>
      </c>
      <c r="G884" s="1"/>
      <c r="H884" s="8">
        <v>1</v>
      </c>
      <c r="I884" s="1" t="s">
        <v>5196</v>
      </c>
      <c r="J884" s="1"/>
      <c r="K884" s="1" t="s">
        <v>2759</v>
      </c>
      <c r="L884" s="1" t="s">
        <v>4180</v>
      </c>
      <c r="M884" s="8" t="s">
        <v>4208</v>
      </c>
    </row>
    <row r="885" spans="2:13">
      <c r="B885" s="8" t="str">
        <f>VLOOKUP(M885,加盟校情報!$F$3:$K$2001,6,FALSE)</f>
        <v>491028</v>
      </c>
      <c r="C885" s="8">
        <v>883</v>
      </c>
      <c r="D885" s="8" t="s">
        <v>3054</v>
      </c>
      <c r="E885" s="1" t="s">
        <v>3339</v>
      </c>
      <c r="F885" s="1" t="s">
        <v>3425</v>
      </c>
      <c r="G885" s="1"/>
      <c r="H885" s="8">
        <v>1</v>
      </c>
      <c r="I885" s="1" t="s">
        <v>5197</v>
      </c>
      <c r="J885" s="1"/>
      <c r="K885" s="1" t="s">
        <v>701</v>
      </c>
      <c r="L885" s="1" t="s">
        <v>686</v>
      </c>
      <c r="M885" s="8" t="s">
        <v>916</v>
      </c>
    </row>
    <row r="886" spans="2:13">
      <c r="B886" s="8" t="str">
        <f>VLOOKUP(M886,加盟校情報!$F$3:$K$2001,6,FALSE)</f>
        <v>491028</v>
      </c>
      <c r="C886" s="8">
        <v>884</v>
      </c>
      <c r="D886" s="8" t="s">
        <v>3055</v>
      </c>
      <c r="E886" s="1" t="s">
        <v>3340</v>
      </c>
      <c r="F886" s="1" t="s">
        <v>3525</v>
      </c>
      <c r="G886" s="1"/>
      <c r="H886" s="8">
        <v>1</v>
      </c>
      <c r="I886" s="1" t="s">
        <v>5198</v>
      </c>
      <c r="J886" s="1"/>
      <c r="K886" s="1" t="s">
        <v>3943</v>
      </c>
      <c r="L886" s="1" t="s">
        <v>686</v>
      </c>
      <c r="M886" s="8" t="s">
        <v>916</v>
      </c>
    </row>
    <row r="887" spans="2:13">
      <c r="B887" s="8" t="str">
        <f>VLOOKUP(M887,加盟校情報!$F$3:$K$2001,6,FALSE)</f>
        <v>491028</v>
      </c>
      <c r="C887" s="8">
        <v>885</v>
      </c>
      <c r="D887" s="8" t="s">
        <v>3056</v>
      </c>
      <c r="E887" s="1" t="s">
        <v>3341</v>
      </c>
      <c r="F887" s="1" t="s">
        <v>3367</v>
      </c>
      <c r="G887" s="1"/>
      <c r="H887" s="8">
        <v>1</v>
      </c>
      <c r="I887" s="1" t="s">
        <v>5199</v>
      </c>
      <c r="J887" s="1"/>
      <c r="K887" s="1" t="s">
        <v>1126</v>
      </c>
      <c r="L887" s="1" t="s">
        <v>4109</v>
      </c>
      <c r="M887" s="8" t="s">
        <v>916</v>
      </c>
    </row>
    <row r="888" spans="2:13">
      <c r="B888" s="8" t="str">
        <f>VLOOKUP(M888,加盟校情報!$F$3:$K$2001,6,FALSE)</f>
        <v>490077</v>
      </c>
      <c r="C888" s="8">
        <v>886</v>
      </c>
      <c r="D888" s="8" t="s">
        <v>3057</v>
      </c>
      <c r="E888" s="1" t="s">
        <v>3342</v>
      </c>
      <c r="F888" s="1" t="s">
        <v>3490</v>
      </c>
      <c r="G888" s="1"/>
      <c r="H888" s="8">
        <v>1</v>
      </c>
      <c r="I888" s="1" t="s">
        <v>5200</v>
      </c>
      <c r="J888" s="1"/>
      <c r="K888" s="1" t="s">
        <v>3924</v>
      </c>
      <c r="L888" s="1" t="s">
        <v>4181</v>
      </c>
      <c r="M888" s="8" t="s">
        <v>4197</v>
      </c>
    </row>
    <row r="889" spans="2:13">
      <c r="B889" s="8" t="str">
        <f>VLOOKUP(M889,加盟校情報!$F$3:$K$2001,6,FALSE)</f>
        <v>490077</v>
      </c>
      <c r="C889" s="8">
        <v>887</v>
      </c>
      <c r="D889" s="8" t="s">
        <v>3058</v>
      </c>
      <c r="E889" s="1" t="s">
        <v>3343</v>
      </c>
      <c r="F889" s="1" t="s">
        <v>3462</v>
      </c>
      <c r="G889" s="1"/>
      <c r="H889" s="8">
        <v>1</v>
      </c>
      <c r="I889" s="1" t="s">
        <v>5201</v>
      </c>
      <c r="J889" s="1"/>
      <c r="K889" s="1" t="s">
        <v>3595</v>
      </c>
      <c r="L889" s="1" t="s">
        <v>4182</v>
      </c>
      <c r="M889" s="8" t="s">
        <v>4197</v>
      </c>
    </row>
    <row r="890" spans="2:13">
      <c r="B890" s="8" t="str">
        <f>VLOOKUP(M890,加盟校情報!$F$3:$K$2001,6,FALSE)</f>
        <v>499802</v>
      </c>
      <c r="C890" s="8">
        <v>888</v>
      </c>
      <c r="D890" s="8" t="s">
        <v>3059</v>
      </c>
      <c r="E890" s="1" t="s">
        <v>3344</v>
      </c>
      <c r="F890" s="1" t="s">
        <v>3398</v>
      </c>
      <c r="G890" s="1"/>
      <c r="H890" s="8">
        <v>1</v>
      </c>
      <c r="I890" s="1" t="s">
        <v>5202</v>
      </c>
      <c r="J890" s="1"/>
      <c r="K890" s="1" t="s">
        <v>3944</v>
      </c>
      <c r="L890" s="1" t="s">
        <v>686</v>
      </c>
      <c r="M890" s="8" t="s">
        <v>4205</v>
      </c>
    </row>
    <row r="891" spans="2:13">
      <c r="B891" s="8" t="str">
        <f>VLOOKUP(M891,加盟校情報!$F$3:$K$2001,6,FALSE)</f>
        <v>499802</v>
      </c>
      <c r="C891" s="8">
        <v>889</v>
      </c>
      <c r="D891" s="8" t="s">
        <v>3060</v>
      </c>
      <c r="E891" s="1" t="s">
        <v>3345</v>
      </c>
      <c r="F891" s="1" t="s">
        <v>3526</v>
      </c>
      <c r="G891" s="1"/>
      <c r="H891" s="8">
        <v>1</v>
      </c>
      <c r="I891" s="1" t="s">
        <v>5203</v>
      </c>
      <c r="J891" s="1"/>
      <c r="K891" s="1" t="s">
        <v>2684</v>
      </c>
      <c r="L891" s="1" t="s">
        <v>1590</v>
      </c>
      <c r="M891" s="8" t="s">
        <v>4205</v>
      </c>
    </row>
    <row r="892" spans="2:13">
      <c r="B892" s="8" t="str">
        <f>VLOOKUP(M892,加盟校情報!$F$3:$K$2001,6,FALSE)</f>
        <v>499802</v>
      </c>
      <c r="C892" s="8">
        <v>890</v>
      </c>
      <c r="D892" s="8" t="s">
        <v>3061</v>
      </c>
      <c r="E892" s="1" t="s">
        <v>3346</v>
      </c>
      <c r="F892" s="1" t="s">
        <v>3527</v>
      </c>
      <c r="G892" s="1"/>
      <c r="H892" s="8">
        <v>1</v>
      </c>
      <c r="I892" s="1" t="s">
        <v>5204</v>
      </c>
      <c r="J892" s="1"/>
      <c r="K892" s="1" t="s">
        <v>2467</v>
      </c>
      <c r="L892" s="1" t="s">
        <v>2617</v>
      </c>
      <c r="M892" s="8" t="s">
        <v>4205</v>
      </c>
    </row>
    <row r="893" spans="2:13">
      <c r="B893" s="8" t="str">
        <f>VLOOKUP(M893,加盟校情報!$F$3:$K$2001,6,FALSE)</f>
        <v>492479</v>
      </c>
      <c r="C893" s="8">
        <v>891</v>
      </c>
      <c r="D893" s="8" t="s">
        <v>948</v>
      </c>
      <c r="E893" s="1" t="s">
        <v>949</v>
      </c>
      <c r="F893" s="1" t="s">
        <v>950</v>
      </c>
      <c r="G893" s="1"/>
      <c r="H893" s="8">
        <v>4</v>
      </c>
      <c r="I893" s="1" t="s">
        <v>5205</v>
      </c>
      <c r="J893" s="1"/>
      <c r="K893" s="1" t="s">
        <v>3945</v>
      </c>
      <c r="L893" s="1" t="s">
        <v>2473</v>
      </c>
      <c r="M893" s="8" t="s">
        <v>944</v>
      </c>
    </row>
    <row r="894" spans="2:13">
      <c r="B894" s="8" t="str">
        <f>VLOOKUP(M894,加盟校情報!$F$3:$K$2001,6,FALSE)</f>
        <v>492479</v>
      </c>
      <c r="C894" s="8">
        <v>892</v>
      </c>
      <c r="D894" s="8" t="s">
        <v>1493</v>
      </c>
      <c r="E894" s="1" t="s">
        <v>1494</v>
      </c>
      <c r="F894" s="1" t="s">
        <v>1495</v>
      </c>
      <c r="G894" s="1"/>
      <c r="H894" s="8">
        <v>3</v>
      </c>
      <c r="I894" s="1" t="s">
        <v>5206</v>
      </c>
      <c r="J894" s="1"/>
      <c r="K894" s="1" t="s">
        <v>2635</v>
      </c>
      <c r="L894" s="1" t="s">
        <v>676</v>
      </c>
      <c r="M894" s="8" t="s">
        <v>944</v>
      </c>
    </row>
    <row r="895" spans="2:13">
      <c r="B895" s="8" t="str">
        <f>VLOOKUP(M895,加盟校情報!$F$3:$K$2001,6,FALSE)</f>
        <v>492479</v>
      </c>
      <c r="C895" s="8">
        <v>893</v>
      </c>
      <c r="D895" s="8" t="s">
        <v>1499</v>
      </c>
      <c r="E895" s="1" t="s">
        <v>1500</v>
      </c>
      <c r="F895" s="1" t="s">
        <v>1501</v>
      </c>
      <c r="G895" s="1"/>
      <c r="H895" s="8">
        <v>3</v>
      </c>
      <c r="I895" s="1" t="s">
        <v>5207</v>
      </c>
      <c r="J895" s="1"/>
      <c r="K895" s="1" t="s">
        <v>3728</v>
      </c>
      <c r="L895" s="1" t="s">
        <v>2631</v>
      </c>
      <c r="M895" s="8" t="s">
        <v>944</v>
      </c>
    </row>
    <row r="896" spans="2:13">
      <c r="B896" s="8" t="str">
        <f>VLOOKUP(M896,加盟校情報!$F$3:$K$2001,6,FALSE)</f>
        <v>492479</v>
      </c>
      <c r="C896" s="8">
        <v>894</v>
      </c>
      <c r="D896" s="8" t="s">
        <v>2101</v>
      </c>
      <c r="E896" s="1" t="s">
        <v>2102</v>
      </c>
      <c r="F896" s="1" t="s">
        <v>607</v>
      </c>
      <c r="G896" s="1"/>
      <c r="H896" s="8">
        <v>3</v>
      </c>
      <c r="I896" s="1" t="s">
        <v>5208</v>
      </c>
      <c r="J896" s="1"/>
      <c r="K896" s="1" t="s">
        <v>3626</v>
      </c>
      <c r="L896" s="1" t="s">
        <v>2718</v>
      </c>
      <c r="M896" s="8" t="s">
        <v>944</v>
      </c>
    </row>
    <row r="897" spans="2:13">
      <c r="B897" s="8" t="str">
        <f>VLOOKUP(M897,加盟校情報!$F$3:$K$2001,6,FALSE)</f>
        <v>492479</v>
      </c>
      <c r="C897" s="8">
        <v>895</v>
      </c>
      <c r="D897" s="8" t="s">
        <v>1505</v>
      </c>
      <c r="E897" s="1" t="s">
        <v>1506</v>
      </c>
      <c r="F897" s="1" t="s">
        <v>757</v>
      </c>
      <c r="G897" s="1"/>
      <c r="H897" s="8">
        <v>3</v>
      </c>
      <c r="I897" s="1" t="s">
        <v>5209</v>
      </c>
      <c r="J897" s="1"/>
      <c r="K897" s="1" t="s">
        <v>3940</v>
      </c>
      <c r="L897" s="1" t="s">
        <v>4183</v>
      </c>
      <c r="M897" s="8" t="s">
        <v>944</v>
      </c>
    </row>
    <row r="898" spans="2:13">
      <c r="B898" s="8" t="str">
        <f>VLOOKUP(M898,加盟校情報!$F$3:$K$2001,6,FALSE)</f>
        <v>492479</v>
      </c>
      <c r="C898" s="8">
        <v>896</v>
      </c>
      <c r="D898" s="8" t="s">
        <v>2105</v>
      </c>
      <c r="E898" s="1" t="s">
        <v>2106</v>
      </c>
      <c r="F898" s="1" t="s">
        <v>2368</v>
      </c>
      <c r="G898" s="1"/>
      <c r="H898" s="8">
        <v>2</v>
      </c>
      <c r="I898" s="1" t="s">
        <v>5210</v>
      </c>
      <c r="J898" s="1"/>
      <c r="K898" s="1" t="s">
        <v>3946</v>
      </c>
      <c r="L898" s="1" t="s">
        <v>4065</v>
      </c>
      <c r="M898" s="8" t="s">
        <v>944</v>
      </c>
    </row>
    <row r="899" spans="2:13">
      <c r="B899" s="8" t="str">
        <f>VLOOKUP(M899,加盟校情報!$F$3:$K$2001,6,FALSE)</f>
        <v>492479</v>
      </c>
      <c r="C899" s="8">
        <v>897</v>
      </c>
      <c r="D899" s="8" t="s">
        <v>2234</v>
      </c>
      <c r="E899" s="1" t="s">
        <v>2235</v>
      </c>
      <c r="F899" s="1" t="s">
        <v>2429</v>
      </c>
      <c r="G899" s="1"/>
      <c r="H899" s="8">
        <v>2</v>
      </c>
      <c r="I899" s="1" t="s">
        <v>5211</v>
      </c>
      <c r="J899" s="1"/>
      <c r="K899" s="1" t="s">
        <v>2444</v>
      </c>
      <c r="L899" s="1" t="s">
        <v>2643</v>
      </c>
      <c r="M899" s="8" t="s">
        <v>944</v>
      </c>
    </row>
    <row r="900" spans="2:13">
      <c r="B900" s="8" t="str">
        <f>VLOOKUP(M900,加盟校情報!$F$3:$K$2001,6,FALSE)</f>
        <v>492479</v>
      </c>
      <c r="C900" s="8">
        <v>898</v>
      </c>
      <c r="D900" s="8" t="s">
        <v>2107</v>
      </c>
      <c r="E900" s="1" t="s">
        <v>2108</v>
      </c>
      <c r="F900" s="1" t="s">
        <v>2403</v>
      </c>
      <c r="G900" s="1"/>
      <c r="H900" s="8">
        <v>2</v>
      </c>
      <c r="I900" s="1" t="s">
        <v>5212</v>
      </c>
      <c r="J900" s="1"/>
      <c r="K900" s="1" t="s">
        <v>2474</v>
      </c>
      <c r="L900" s="1" t="s">
        <v>3977</v>
      </c>
      <c r="M900" s="8" t="s">
        <v>944</v>
      </c>
    </row>
    <row r="901" spans="2:13">
      <c r="B901" s="8" t="str">
        <f>VLOOKUP(M901,加盟校情報!$F$3:$K$2001,6,FALSE)</f>
        <v>492479</v>
      </c>
      <c r="C901" s="8">
        <v>899</v>
      </c>
      <c r="D901" s="8" t="s">
        <v>946</v>
      </c>
      <c r="E901" s="1" t="s">
        <v>947</v>
      </c>
      <c r="F901" s="1" t="s">
        <v>165</v>
      </c>
      <c r="G901" s="1"/>
      <c r="H901" s="8">
        <v>4</v>
      </c>
      <c r="I901" s="1" t="s">
        <v>5213</v>
      </c>
      <c r="J901" s="1"/>
      <c r="K901" s="1" t="s">
        <v>3947</v>
      </c>
      <c r="L901" s="1" t="s">
        <v>4184</v>
      </c>
      <c r="M901" s="8" t="s">
        <v>944</v>
      </c>
    </row>
    <row r="902" spans="2:13">
      <c r="B902" s="8" t="str">
        <f>VLOOKUP(M902,加盟校情報!$F$3:$K$2001,6,FALSE)</f>
        <v>492479</v>
      </c>
      <c r="C902" s="8">
        <v>900</v>
      </c>
      <c r="D902" s="8" t="s">
        <v>2099</v>
      </c>
      <c r="E902" s="1" t="s">
        <v>2100</v>
      </c>
      <c r="F902" s="1" t="s">
        <v>2401</v>
      </c>
      <c r="G902" s="1"/>
      <c r="H902" s="8">
        <v>4</v>
      </c>
      <c r="I902" s="1" t="s">
        <v>5214</v>
      </c>
      <c r="J902" s="1"/>
      <c r="K902" s="1" t="s">
        <v>1126</v>
      </c>
      <c r="L902" s="1" t="s">
        <v>2578</v>
      </c>
      <c r="M902" s="8" t="s">
        <v>944</v>
      </c>
    </row>
    <row r="903" spans="2:13">
      <c r="B903" s="8" t="str">
        <f>VLOOKUP(M903,加盟校情報!$F$3:$K$2001,6,FALSE)</f>
        <v>492479</v>
      </c>
      <c r="C903" s="8">
        <v>901</v>
      </c>
      <c r="D903" s="8" t="s">
        <v>1489</v>
      </c>
      <c r="E903" s="1" t="s">
        <v>1490</v>
      </c>
      <c r="F903" s="1" t="s">
        <v>781</v>
      </c>
      <c r="G903" s="1"/>
      <c r="H903" s="8">
        <v>3</v>
      </c>
      <c r="I903" s="1" t="s">
        <v>5215</v>
      </c>
      <c r="J903" s="1"/>
      <c r="K903" s="1" t="s">
        <v>2586</v>
      </c>
      <c r="L903" s="1" t="s">
        <v>2617</v>
      </c>
      <c r="M903" s="8" t="s">
        <v>944</v>
      </c>
    </row>
    <row r="904" spans="2:13">
      <c r="B904" s="8" t="str">
        <f>VLOOKUP(M904,加盟校情報!$F$3:$K$2001,6,FALSE)</f>
        <v>492479</v>
      </c>
      <c r="C904" s="8">
        <v>902</v>
      </c>
      <c r="D904" s="8" t="s">
        <v>1484</v>
      </c>
      <c r="E904" s="1" t="s">
        <v>37</v>
      </c>
      <c r="F904" s="1" t="s">
        <v>1485</v>
      </c>
      <c r="G904" s="1"/>
      <c r="H904" s="8">
        <v>3</v>
      </c>
      <c r="I904" s="1" t="s">
        <v>5216</v>
      </c>
      <c r="J904" s="1"/>
      <c r="K904" s="1" t="s">
        <v>3736</v>
      </c>
      <c r="L904" s="1" t="s">
        <v>697</v>
      </c>
      <c r="M904" s="8" t="s">
        <v>944</v>
      </c>
    </row>
    <row r="905" spans="2:13">
      <c r="B905" s="8" t="str">
        <f>VLOOKUP(M905,加盟校情報!$F$3:$K$2001,6,FALSE)</f>
        <v>492479</v>
      </c>
      <c r="C905" s="8">
        <v>903</v>
      </c>
      <c r="D905" s="8" t="s">
        <v>2103</v>
      </c>
      <c r="E905" s="1" t="s">
        <v>2104</v>
      </c>
      <c r="F905" s="1" t="s">
        <v>2402</v>
      </c>
      <c r="G905" s="1"/>
      <c r="H905" s="8">
        <v>2</v>
      </c>
      <c r="I905" s="1" t="s">
        <v>5217</v>
      </c>
      <c r="J905" s="1"/>
      <c r="K905" s="1" t="s">
        <v>3948</v>
      </c>
      <c r="L905" s="1" t="s">
        <v>4185</v>
      </c>
      <c r="M905" s="8" t="s">
        <v>944</v>
      </c>
    </row>
    <row r="906" spans="2:13">
      <c r="B906" s="8" t="str">
        <f>VLOOKUP(M906,加盟校情報!$F$3:$K$2001,6,FALSE)</f>
        <v>492479</v>
      </c>
      <c r="C906" s="8">
        <v>904</v>
      </c>
      <c r="D906" s="8" t="s">
        <v>2236</v>
      </c>
      <c r="E906" s="1" t="s">
        <v>2237</v>
      </c>
      <c r="F906" s="1" t="s">
        <v>2247</v>
      </c>
      <c r="G906" s="1"/>
      <c r="H906" s="8">
        <v>2</v>
      </c>
      <c r="I906" s="1" t="s">
        <v>5218</v>
      </c>
      <c r="J906" s="1"/>
      <c r="K906" s="1" t="s">
        <v>681</v>
      </c>
      <c r="L906" s="1" t="s">
        <v>2446</v>
      </c>
      <c r="M906" s="8" t="s">
        <v>944</v>
      </c>
    </row>
    <row r="907" spans="2:13">
      <c r="B907" s="8" t="str">
        <f>VLOOKUP(M907,加盟校情報!$F$3:$K$2001,6,FALSE)</f>
        <v>492479</v>
      </c>
      <c r="C907" s="8">
        <v>905</v>
      </c>
      <c r="D907" s="8" t="s">
        <v>3062</v>
      </c>
      <c r="E907" s="1" t="s">
        <v>3347</v>
      </c>
      <c r="F907" s="1" t="s">
        <v>3469</v>
      </c>
      <c r="G907" s="1"/>
      <c r="H907" s="8">
        <v>1</v>
      </c>
      <c r="I907" s="1" t="s">
        <v>5219</v>
      </c>
      <c r="J907" s="1"/>
      <c r="K907" s="1" t="s">
        <v>3949</v>
      </c>
      <c r="L907" s="1" t="s">
        <v>4186</v>
      </c>
      <c r="M907" s="8" t="s">
        <v>944</v>
      </c>
    </row>
    <row r="908" spans="2:13">
      <c r="B908" s="8" t="str">
        <f>VLOOKUP(M908,加盟校情報!$F$3:$K$2001,6,FALSE)</f>
        <v>492479</v>
      </c>
      <c r="C908" s="8">
        <v>906</v>
      </c>
      <c r="D908" s="8" t="s">
        <v>3063</v>
      </c>
      <c r="E908" s="1" t="s">
        <v>3348</v>
      </c>
      <c r="F908" s="1" t="s">
        <v>3367</v>
      </c>
      <c r="G908" s="1"/>
      <c r="H908" s="8">
        <v>1</v>
      </c>
      <c r="I908" s="1" t="s">
        <v>5220</v>
      </c>
      <c r="J908" s="1"/>
      <c r="K908" s="1" t="s">
        <v>2492</v>
      </c>
      <c r="L908" s="1" t="s">
        <v>1585</v>
      </c>
      <c r="M908" s="8" t="s">
        <v>944</v>
      </c>
    </row>
    <row r="909" spans="2:13">
      <c r="B909" s="8" t="str">
        <f>VLOOKUP(M909,加盟校情報!$F$3:$K$2001,6,FALSE)</f>
        <v>492479</v>
      </c>
      <c r="C909" s="8">
        <v>907</v>
      </c>
      <c r="D909" s="8" t="s">
        <v>3064</v>
      </c>
      <c r="E909" s="1" t="s">
        <v>3349</v>
      </c>
      <c r="F909" s="1" t="s">
        <v>3528</v>
      </c>
      <c r="G909" s="1"/>
      <c r="H909" s="8">
        <v>1</v>
      </c>
      <c r="I909" s="1" t="s">
        <v>5221</v>
      </c>
      <c r="J909" s="1"/>
      <c r="K909" s="1" t="s">
        <v>3950</v>
      </c>
      <c r="L909" s="1" t="s">
        <v>2649</v>
      </c>
      <c r="M909" s="8" t="s">
        <v>944</v>
      </c>
    </row>
    <row r="910" spans="2:13">
      <c r="B910" s="8" t="str">
        <f>VLOOKUP(M910,加盟校情報!$F$3:$K$2001,6,FALSE)</f>
        <v>492479</v>
      </c>
      <c r="C910" s="8">
        <v>908</v>
      </c>
      <c r="D910" s="8" t="s">
        <v>3065</v>
      </c>
      <c r="E910" s="1" t="s">
        <v>3350</v>
      </c>
      <c r="F910" s="1" t="s">
        <v>3529</v>
      </c>
      <c r="G910" s="1"/>
      <c r="H910" s="8">
        <v>1</v>
      </c>
      <c r="I910" s="1" t="s">
        <v>5222</v>
      </c>
      <c r="J910" s="1"/>
      <c r="K910" s="1" t="s">
        <v>3951</v>
      </c>
      <c r="L910" s="1" t="s">
        <v>2578</v>
      </c>
      <c r="M910" s="8" t="s">
        <v>944</v>
      </c>
    </row>
    <row r="911" spans="2:13">
      <c r="B911" s="8" t="str">
        <f>VLOOKUP(M911,加盟校情報!$F$3:$K$2001,6,FALSE)</f>
        <v>492479</v>
      </c>
      <c r="C911" s="8">
        <v>909</v>
      </c>
      <c r="D911" s="8" t="s">
        <v>3066</v>
      </c>
      <c r="E911" s="1" t="s">
        <v>3351</v>
      </c>
      <c r="F911" s="1" t="s">
        <v>3499</v>
      </c>
      <c r="G911" s="1"/>
      <c r="H911" s="8">
        <v>1</v>
      </c>
      <c r="I911" s="1" t="s">
        <v>5223</v>
      </c>
      <c r="J911" s="1"/>
      <c r="K911" s="1" t="s">
        <v>3664</v>
      </c>
      <c r="L911" s="1" t="s">
        <v>4187</v>
      </c>
      <c r="M911" s="8" t="s">
        <v>944</v>
      </c>
    </row>
    <row r="912" spans="2:13">
      <c r="B912" s="8" t="str">
        <f>VLOOKUP(M912,加盟校情報!$F$3:$K$2001,6,FALSE)</f>
        <v>492479</v>
      </c>
      <c r="C912" s="8">
        <v>910</v>
      </c>
      <c r="D912" s="8" t="s">
        <v>3067</v>
      </c>
      <c r="E912" s="1" t="s">
        <v>3352</v>
      </c>
      <c r="F912" s="1" t="s">
        <v>3530</v>
      </c>
      <c r="G912" s="1"/>
      <c r="H912" s="8">
        <v>1</v>
      </c>
      <c r="I912" s="1" t="s">
        <v>5224</v>
      </c>
      <c r="J912" s="1"/>
      <c r="K912" s="1" t="s">
        <v>3952</v>
      </c>
      <c r="L912" s="1" t="s">
        <v>2456</v>
      </c>
      <c r="M912" s="8" t="s">
        <v>944</v>
      </c>
    </row>
    <row r="913" spans="2:13">
      <c r="B913" s="8" t="str">
        <f>VLOOKUP(M913,加盟校情報!$F$3:$K$2001,6,FALSE)</f>
        <v>492479</v>
      </c>
      <c r="C913" s="8">
        <v>911</v>
      </c>
      <c r="D913" s="8" t="s">
        <v>1765</v>
      </c>
      <c r="E913" s="1" t="s">
        <v>1766</v>
      </c>
      <c r="F913" s="1" t="s">
        <v>1666</v>
      </c>
      <c r="G913" s="1"/>
      <c r="H913" s="8">
        <v>1</v>
      </c>
      <c r="I913" s="1" t="s">
        <v>5225</v>
      </c>
      <c r="J913" s="1"/>
      <c r="K913" s="1" t="s">
        <v>2474</v>
      </c>
      <c r="L913" s="1" t="s">
        <v>1098</v>
      </c>
      <c r="M913" s="8" t="s">
        <v>944</v>
      </c>
    </row>
    <row r="914" spans="2:13">
      <c r="B914" s="8" t="str">
        <f>VLOOKUP(M914,加盟校情報!$F$3:$K$2001,6,FALSE)</f>
        <v>490073</v>
      </c>
      <c r="C914" s="8">
        <v>912</v>
      </c>
      <c r="D914" s="8" t="s">
        <v>979</v>
      </c>
      <c r="E914" s="1" t="s">
        <v>980</v>
      </c>
      <c r="F914" s="1" t="s">
        <v>981</v>
      </c>
      <c r="G914" s="1"/>
      <c r="H914" s="8">
        <v>5</v>
      </c>
      <c r="I914" s="1" t="s">
        <v>5226</v>
      </c>
      <c r="J914" s="1"/>
      <c r="K914" s="1" t="s">
        <v>2722</v>
      </c>
      <c r="L914" s="1" t="s">
        <v>2478</v>
      </c>
      <c r="M914" s="8" t="s">
        <v>974</v>
      </c>
    </row>
    <row r="915" spans="2:13">
      <c r="B915" s="8" t="str">
        <f>VLOOKUP(M915,加盟校情報!$F$3:$K$2001,6,FALSE)</f>
        <v>490073</v>
      </c>
      <c r="C915" s="8">
        <v>913</v>
      </c>
      <c r="D915" s="8" t="s">
        <v>989</v>
      </c>
      <c r="E915" s="1" t="s">
        <v>990</v>
      </c>
      <c r="F915" s="1" t="s">
        <v>991</v>
      </c>
      <c r="G915" s="1"/>
      <c r="H915" s="8">
        <v>4</v>
      </c>
      <c r="I915" s="1" t="s">
        <v>5227</v>
      </c>
      <c r="J915" s="1"/>
      <c r="K915" s="1" t="s">
        <v>2780</v>
      </c>
      <c r="L915" s="1" t="s">
        <v>676</v>
      </c>
      <c r="M915" s="8" t="s">
        <v>974</v>
      </c>
    </row>
    <row r="916" spans="2:13">
      <c r="B916" s="8" t="str">
        <f>VLOOKUP(M916,加盟校情報!$F$3:$K$2001,6,FALSE)</f>
        <v>490073</v>
      </c>
      <c r="C916" s="8">
        <v>914</v>
      </c>
      <c r="D916" s="8" t="s">
        <v>976</v>
      </c>
      <c r="E916" s="1" t="s">
        <v>977</v>
      </c>
      <c r="F916" s="1" t="s">
        <v>978</v>
      </c>
      <c r="G916" s="1"/>
      <c r="H916" s="8">
        <v>6</v>
      </c>
      <c r="I916" s="1" t="s">
        <v>5228</v>
      </c>
      <c r="J916" s="1"/>
      <c r="K916" s="1" t="s">
        <v>3953</v>
      </c>
      <c r="L916" s="1" t="s">
        <v>2456</v>
      </c>
      <c r="M916" s="8" t="s">
        <v>974</v>
      </c>
    </row>
    <row r="917" spans="2:13">
      <c r="B917" s="8" t="str">
        <f>VLOOKUP(M917,加盟校情報!$F$3:$K$2001,6,FALSE)</f>
        <v>490073</v>
      </c>
      <c r="C917" s="8">
        <v>915</v>
      </c>
      <c r="D917" s="8" t="s">
        <v>992</v>
      </c>
      <c r="E917" s="1" t="s">
        <v>993</v>
      </c>
      <c r="F917" s="1" t="s">
        <v>994</v>
      </c>
      <c r="G917" s="1"/>
      <c r="H917" s="8">
        <v>4</v>
      </c>
      <c r="I917" s="1" t="s">
        <v>5229</v>
      </c>
      <c r="J917" s="1"/>
      <c r="K917" s="1" t="s">
        <v>3954</v>
      </c>
      <c r="L917" s="1" t="s">
        <v>4188</v>
      </c>
      <c r="M917" s="8" t="s">
        <v>974</v>
      </c>
    </row>
    <row r="918" spans="2:13">
      <c r="B918" s="8" t="str">
        <f>VLOOKUP(M918,加盟校情報!$F$3:$K$2001,6,FALSE)</f>
        <v>490073</v>
      </c>
      <c r="C918" s="8">
        <v>916</v>
      </c>
      <c r="D918" s="8" t="s">
        <v>995</v>
      </c>
      <c r="E918" s="1" t="s">
        <v>996</v>
      </c>
      <c r="F918" s="1" t="s">
        <v>932</v>
      </c>
      <c r="G918" s="1"/>
      <c r="H918" s="8">
        <v>4</v>
      </c>
      <c r="I918" s="1" t="s">
        <v>5230</v>
      </c>
      <c r="J918" s="1"/>
      <c r="K918" s="1" t="s">
        <v>2658</v>
      </c>
      <c r="L918" s="1" t="s">
        <v>2468</v>
      </c>
      <c r="M918" s="8" t="s">
        <v>974</v>
      </c>
    </row>
    <row r="919" spans="2:13">
      <c r="B919" s="8" t="str">
        <f>VLOOKUP(M919,加盟校情報!$F$3:$K$2001,6,FALSE)</f>
        <v>490073</v>
      </c>
      <c r="C919" s="8">
        <v>917</v>
      </c>
      <c r="D919" s="8" t="s">
        <v>984</v>
      </c>
      <c r="E919" s="1" t="s">
        <v>985</v>
      </c>
      <c r="F919" s="1" t="s">
        <v>986</v>
      </c>
      <c r="G919" s="1"/>
      <c r="H919" s="8">
        <v>4</v>
      </c>
      <c r="I919" s="1" t="s">
        <v>5231</v>
      </c>
      <c r="J919" s="1"/>
      <c r="K919" s="1" t="s">
        <v>3955</v>
      </c>
      <c r="L919" s="1" t="s">
        <v>4189</v>
      </c>
      <c r="M919" s="8" t="s">
        <v>974</v>
      </c>
    </row>
    <row r="920" spans="2:13">
      <c r="B920" s="8" t="str">
        <f>VLOOKUP(M920,加盟校情報!$F$3:$K$2001,6,FALSE)</f>
        <v>490073</v>
      </c>
      <c r="C920" s="8">
        <v>918</v>
      </c>
      <c r="D920" s="8" t="s">
        <v>3068</v>
      </c>
      <c r="E920" s="1" t="s">
        <v>3353</v>
      </c>
      <c r="F920" s="1" t="s">
        <v>3531</v>
      </c>
      <c r="G920" s="1"/>
      <c r="H920" s="8">
        <v>2</v>
      </c>
      <c r="I920" s="1" t="s">
        <v>5232</v>
      </c>
      <c r="J920" s="1"/>
      <c r="K920" s="1" t="s">
        <v>3956</v>
      </c>
      <c r="L920" s="1" t="s">
        <v>4190</v>
      </c>
      <c r="M920" s="8" t="s">
        <v>974</v>
      </c>
    </row>
    <row r="921" spans="2:13">
      <c r="B921" s="8" t="str">
        <f>VLOOKUP(M921,加盟校情報!$F$3:$K$2001,6,FALSE)</f>
        <v>490073</v>
      </c>
      <c r="C921" s="8">
        <v>919</v>
      </c>
      <c r="D921" s="8" t="s">
        <v>3069</v>
      </c>
      <c r="E921" s="1" t="s">
        <v>3354</v>
      </c>
      <c r="F921" s="1" t="s">
        <v>2325</v>
      </c>
      <c r="G921" s="1"/>
      <c r="H921" s="8">
        <v>2</v>
      </c>
      <c r="I921" s="1" t="s">
        <v>5233</v>
      </c>
      <c r="J921" s="1"/>
      <c r="K921" s="1" t="s">
        <v>1539</v>
      </c>
      <c r="L921" s="1" t="s">
        <v>676</v>
      </c>
      <c r="M921" s="8" t="s">
        <v>974</v>
      </c>
    </row>
    <row r="922" spans="2:13">
      <c r="B922" s="8" t="str">
        <f>VLOOKUP(M922,加盟校情報!$F$3:$K$2001,6,FALSE)</f>
        <v>490073</v>
      </c>
      <c r="C922" s="8">
        <v>920</v>
      </c>
      <c r="D922" s="8" t="s">
        <v>3070</v>
      </c>
      <c r="E922" s="1" t="s">
        <v>3355</v>
      </c>
      <c r="F922" s="1" t="s">
        <v>3377</v>
      </c>
      <c r="G922" s="1"/>
      <c r="H922" s="8">
        <v>2</v>
      </c>
      <c r="I922" s="1" t="s">
        <v>5234</v>
      </c>
      <c r="J922" s="1"/>
      <c r="K922" s="1" t="s">
        <v>3957</v>
      </c>
      <c r="L922" s="1" t="s">
        <v>1120</v>
      </c>
      <c r="M922" s="8" t="s">
        <v>974</v>
      </c>
    </row>
    <row r="923" spans="2:13">
      <c r="B923" s="8" t="str">
        <f>VLOOKUP(M923,加盟校情報!$F$3:$K$2001,6,FALSE)</f>
        <v>490073</v>
      </c>
      <c r="C923" s="8">
        <v>921</v>
      </c>
      <c r="D923" s="8" t="s">
        <v>975</v>
      </c>
      <c r="E923" s="1" t="s">
        <v>2109</v>
      </c>
      <c r="F923" s="1" t="s">
        <v>712</v>
      </c>
      <c r="G923" s="1"/>
      <c r="H923" s="8">
        <v>4</v>
      </c>
      <c r="I923" s="1" t="s">
        <v>5235</v>
      </c>
      <c r="J923" s="1"/>
      <c r="K923" s="1" t="s">
        <v>3625</v>
      </c>
      <c r="L923" s="1" t="s">
        <v>2516</v>
      </c>
      <c r="M923" s="8" t="s">
        <v>974</v>
      </c>
    </row>
    <row r="924" spans="2:13">
      <c r="B924" s="8" t="str">
        <f>VLOOKUP(M924,加盟校情報!$F$3:$K$2001,6,FALSE)</f>
        <v>490073</v>
      </c>
      <c r="C924" s="8">
        <v>922</v>
      </c>
      <c r="D924" s="8" t="s">
        <v>982</v>
      </c>
      <c r="E924" s="1" t="s">
        <v>983</v>
      </c>
      <c r="F924" s="1" t="s">
        <v>106</v>
      </c>
      <c r="G924" s="1"/>
      <c r="H924" s="8">
        <v>4</v>
      </c>
      <c r="I924" s="1" t="s">
        <v>5236</v>
      </c>
      <c r="J924" s="1"/>
      <c r="K924" s="1" t="s">
        <v>3958</v>
      </c>
      <c r="L924" s="1" t="s">
        <v>3978</v>
      </c>
      <c r="M924" s="8" t="s">
        <v>974</v>
      </c>
    </row>
    <row r="925" spans="2:13">
      <c r="B925" s="8" t="str">
        <f>VLOOKUP(M925,加盟校情報!$F$3:$K$2001,6,FALSE)</f>
        <v>490073</v>
      </c>
      <c r="C925" s="8">
        <v>923</v>
      </c>
      <c r="D925" s="8" t="s">
        <v>2112</v>
      </c>
      <c r="E925" s="1" t="s">
        <v>2113</v>
      </c>
      <c r="F925" s="1" t="s">
        <v>2404</v>
      </c>
      <c r="G925" s="1"/>
      <c r="H925" s="8">
        <v>3</v>
      </c>
      <c r="I925" s="1" t="s">
        <v>5237</v>
      </c>
      <c r="J925" s="1"/>
      <c r="K925" s="1" t="s">
        <v>3641</v>
      </c>
      <c r="L925" s="1" t="s">
        <v>4151</v>
      </c>
      <c r="M925" s="8" t="s">
        <v>974</v>
      </c>
    </row>
    <row r="926" spans="2:13">
      <c r="B926" s="8" t="str">
        <f>VLOOKUP(M926,加盟校情報!$F$3:$K$2001,6,FALSE)</f>
        <v>490073</v>
      </c>
      <c r="C926" s="8">
        <v>924</v>
      </c>
      <c r="D926" s="8" t="s">
        <v>3071</v>
      </c>
      <c r="E926" s="1" t="s">
        <v>3356</v>
      </c>
      <c r="F926" s="1" t="s">
        <v>2312</v>
      </c>
      <c r="G926" s="1"/>
      <c r="H926" s="8">
        <v>2</v>
      </c>
      <c r="I926" s="1" t="s">
        <v>5238</v>
      </c>
      <c r="J926" s="1"/>
      <c r="K926" s="1" t="s">
        <v>3959</v>
      </c>
      <c r="L926" s="1" t="s">
        <v>4191</v>
      </c>
      <c r="M926" s="8" t="s">
        <v>974</v>
      </c>
    </row>
    <row r="927" spans="2:13">
      <c r="B927" s="8" t="str">
        <f>VLOOKUP(M927,加盟校情報!$F$3:$K$2001,6,FALSE)</f>
        <v>490073</v>
      </c>
      <c r="C927" s="8">
        <v>925</v>
      </c>
      <c r="D927" s="8" t="s">
        <v>3072</v>
      </c>
      <c r="E927" s="1" t="s">
        <v>3357</v>
      </c>
      <c r="F927" s="1" t="s">
        <v>3532</v>
      </c>
      <c r="G927" s="1"/>
      <c r="H927" s="8">
        <v>2</v>
      </c>
      <c r="I927" s="1" t="s">
        <v>5239</v>
      </c>
      <c r="J927" s="1"/>
      <c r="K927" s="1" t="s">
        <v>3960</v>
      </c>
      <c r="L927" s="1" t="s">
        <v>698</v>
      </c>
      <c r="M927" s="8" t="s">
        <v>974</v>
      </c>
    </row>
    <row r="928" spans="2:13">
      <c r="B928" s="8" t="str">
        <f>VLOOKUP(M928,加盟校情報!$F$3:$K$2001,6,FALSE)</f>
        <v>490073</v>
      </c>
      <c r="C928" s="8">
        <v>926</v>
      </c>
      <c r="D928" s="8" t="s">
        <v>3073</v>
      </c>
      <c r="E928" s="1" t="s">
        <v>3358</v>
      </c>
      <c r="F928" s="1" t="s">
        <v>3533</v>
      </c>
      <c r="G928" s="1"/>
      <c r="H928" s="49" t="s">
        <v>3539</v>
      </c>
      <c r="I928" s="1" t="s">
        <v>5240</v>
      </c>
      <c r="J928" s="1"/>
      <c r="K928" s="1" t="s">
        <v>2539</v>
      </c>
      <c r="L928" s="1" t="s">
        <v>2786</v>
      </c>
      <c r="M928" s="8" t="s">
        <v>974</v>
      </c>
    </row>
    <row r="929" spans="2:13">
      <c r="B929" s="8" t="str">
        <f>VLOOKUP(M929,加盟校情報!$F$3:$K$2001,6,FALSE)</f>
        <v>490073</v>
      </c>
      <c r="C929" s="8">
        <v>927</v>
      </c>
      <c r="D929" s="8" t="s">
        <v>3074</v>
      </c>
      <c r="E929" s="1" t="s">
        <v>3359</v>
      </c>
      <c r="F929" s="1" t="s">
        <v>2381</v>
      </c>
      <c r="G929" s="1"/>
      <c r="H929" s="8">
        <v>2</v>
      </c>
      <c r="I929" s="1" t="s">
        <v>5241</v>
      </c>
      <c r="J929" s="1"/>
      <c r="K929" s="1" t="s">
        <v>2717</v>
      </c>
      <c r="L929" s="1" t="s">
        <v>4192</v>
      </c>
      <c r="M929" s="8" t="s">
        <v>974</v>
      </c>
    </row>
    <row r="930" spans="2:13">
      <c r="B930" s="8" t="str">
        <f>VLOOKUP(M930,加盟校情報!$F$3:$K$2001,6,FALSE)</f>
        <v>490073</v>
      </c>
      <c r="C930" s="8">
        <v>928</v>
      </c>
      <c r="D930" s="8" t="s">
        <v>3075</v>
      </c>
      <c r="E930" s="1" t="s">
        <v>3360</v>
      </c>
      <c r="F930" s="1" t="s">
        <v>2313</v>
      </c>
      <c r="G930" s="1"/>
      <c r="H930" s="8">
        <v>2</v>
      </c>
      <c r="I930" s="1" t="s">
        <v>5242</v>
      </c>
      <c r="J930" s="1"/>
      <c r="K930" s="1" t="s">
        <v>3961</v>
      </c>
      <c r="L930" s="1" t="s">
        <v>2643</v>
      </c>
      <c r="M930" s="8" t="s">
        <v>974</v>
      </c>
    </row>
    <row r="931" spans="2:13">
      <c r="B931" s="8" t="str">
        <f>VLOOKUP(M931,加盟校情報!$F$3:$K$2001,6,FALSE)</f>
        <v>490073</v>
      </c>
      <c r="C931" s="8">
        <v>929</v>
      </c>
      <c r="D931" s="8" t="s">
        <v>3076</v>
      </c>
      <c r="E931" s="1" t="s">
        <v>3361</v>
      </c>
      <c r="F931" s="1" t="s">
        <v>3534</v>
      </c>
      <c r="G931" s="1"/>
      <c r="H931" s="8">
        <v>2</v>
      </c>
      <c r="I931" s="1" t="s">
        <v>5243</v>
      </c>
      <c r="J931" s="1"/>
      <c r="K931" s="1" t="s">
        <v>3962</v>
      </c>
      <c r="L931" s="1" t="s">
        <v>2681</v>
      </c>
      <c r="M931" s="8" t="s">
        <v>974</v>
      </c>
    </row>
    <row r="932" spans="2:13">
      <c r="B932" s="8" t="str">
        <f>VLOOKUP(M932,加盟校情報!$F$3:$K$2001,6,FALSE)</f>
        <v>490073</v>
      </c>
      <c r="C932" s="8">
        <v>930</v>
      </c>
      <c r="D932" s="8" t="s">
        <v>987</v>
      </c>
      <c r="E932" s="1" t="s">
        <v>988</v>
      </c>
      <c r="F932" s="1" t="s">
        <v>209</v>
      </c>
      <c r="G932" s="1"/>
      <c r="H932" s="8">
        <v>4</v>
      </c>
      <c r="I932" s="1" t="s">
        <v>5244</v>
      </c>
      <c r="J932" s="1"/>
      <c r="K932" s="1" t="s">
        <v>2710</v>
      </c>
      <c r="L932" s="1" t="s">
        <v>703</v>
      </c>
      <c r="M932" s="8" t="s">
        <v>974</v>
      </c>
    </row>
    <row r="933" spans="2:13">
      <c r="B933" s="8" t="str">
        <f>VLOOKUP(M933,加盟校情報!$F$3:$K$2001,6,FALSE)</f>
        <v>490073</v>
      </c>
      <c r="C933" s="8">
        <v>931</v>
      </c>
      <c r="D933" s="8" t="s">
        <v>2110</v>
      </c>
      <c r="E933" s="1" t="s">
        <v>2111</v>
      </c>
      <c r="F933" s="1" t="s">
        <v>610</v>
      </c>
      <c r="G933" s="1"/>
      <c r="H933" s="8">
        <v>3</v>
      </c>
      <c r="I933" s="1" t="s">
        <v>5245</v>
      </c>
      <c r="J933" s="1"/>
      <c r="K933" s="1" t="s">
        <v>3963</v>
      </c>
      <c r="L933" s="1" t="s">
        <v>2634</v>
      </c>
      <c r="M933" s="8" t="s">
        <v>974</v>
      </c>
    </row>
    <row r="934" spans="2:13">
      <c r="B934" s="8" t="str">
        <f>VLOOKUP(M934,加盟校情報!$F$3:$K$2001,6,FALSE)</f>
        <v>490073</v>
      </c>
      <c r="C934" s="8">
        <v>932</v>
      </c>
      <c r="D934" s="8" t="s">
        <v>3077</v>
      </c>
      <c r="E934" s="1" t="s">
        <v>3362</v>
      </c>
      <c r="F934" s="1" t="s">
        <v>499</v>
      </c>
      <c r="G934" s="1"/>
      <c r="H934" s="8">
        <v>2</v>
      </c>
      <c r="I934" s="1" t="s">
        <v>5246</v>
      </c>
      <c r="J934" s="1"/>
      <c r="K934" s="1" t="s">
        <v>2648</v>
      </c>
      <c r="L934" s="1" t="s">
        <v>2511</v>
      </c>
      <c r="M934" s="8" t="s">
        <v>974</v>
      </c>
    </row>
    <row r="935" spans="2:13">
      <c r="B935" s="8" t="str">
        <f>VLOOKUP(M935,加盟校情報!$F$3:$K$2001,6,FALSE)</f>
        <v>490073</v>
      </c>
      <c r="C935" s="8">
        <v>933</v>
      </c>
      <c r="D935" s="8" t="s">
        <v>3078</v>
      </c>
      <c r="E935" s="1" t="s">
        <v>3363</v>
      </c>
      <c r="F935" s="1" t="s">
        <v>3535</v>
      </c>
      <c r="G935" s="1"/>
      <c r="H935" s="8">
        <v>2</v>
      </c>
      <c r="I935" s="1" t="s">
        <v>5247</v>
      </c>
      <c r="J935" s="1"/>
      <c r="K935" s="1" t="s">
        <v>3864</v>
      </c>
      <c r="L935" s="1" t="s">
        <v>2682</v>
      </c>
      <c r="M935" s="8" t="s">
        <v>974</v>
      </c>
    </row>
    <row r="936" spans="2:13">
      <c r="B936" s="8" t="str">
        <f>VLOOKUP(M936,加盟校情報!$F$3:$K$2001,6,FALSE)</f>
        <v>490073</v>
      </c>
      <c r="C936" s="8">
        <v>934</v>
      </c>
      <c r="D936" s="8" t="s">
        <v>3079</v>
      </c>
      <c r="E936" s="1" t="s">
        <v>3364</v>
      </c>
      <c r="F936" s="1" t="s">
        <v>2281</v>
      </c>
      <c r="G936" s="1"/>
      <c r="H936" s="8">
        <v>2</v>
      </c>
      <c r="I936" s="1" t="s">
        <v>5248</v>
      </c>
      <c r="J936" s="1"/>
      <c r="K936" s="1" t="s">
        <v>3964</v>
      </c>
      <c r="L936" s="1" t="s">
        <v>4079</v>
      </c>
      <c r="M936" s="8" t="s">
        <v>974</v>
      </c>
    </row>
    <row r="937" spans="2:13">
      <c r="B937" s="8" t="str">
        <f>VLOOKUP(M937,加盟校情報!$F$3:$K$2001,6,FALSE)</f>
        <v>490073</v>
      </c>
      <c r="C937" s="8">
        <v>935</v>
      </c>
      <c r="D937" s="8" t="s">
        <v>3080</v>
      </c>
      <c r="E937" s="1" t="s">
        <v>3365</v>
      </c>
      <c r="F937" s="1" t="s">
        <v>3536</v>
      </c>
      <c r="G937" s="1"/>
      <c r="H937" s="8">
        <v>2</v>
      </c>
      <c r="I937" s="1" t="s">
        <v>5249</v>
      </c>
      <c r="J937" s="1"/>
      <c r="K937" s="1" t="s">
        <v>2566</v>
      </c>
      <c r="L937" s="1" t="s">
        <v>2456</v>
      </c>
      <c r="M937" s="8" t="s">
        <v>974</v>
      </c>
    </row>
    <row r="938" spans="2:13">
      <c r="B938" s="8" t="str">
        <f>VLOOKUP(M938,加盟校情報!$F$3:$K$2001,6,FALSE)</f>
        <v>492291</v>
      </c>
      <c r="C938" s="8">
        <v>936</v>
      </c>
      <c r="D938" s="8" t="s">
        <v>4227</v>
      </c>
      <c r="E938" s="1" t="s">
        <v>4246</v>
      </c>
      <c r="F938" s="1" t="s">
        <v>4282</v>
      </c>
      <c r="G938" s="1"/>
      <c r="H938" s="8">
        <v>1</v>
      </c>
      <c r="I938" s="1" t="s">
        <v>5250</v>
      </c>
      <c r="J938" s="1"/>
      <c r="K938" s="1" t="s">
        <v>4266</v>
      </c>
      <c r="L938" s="1" t="s">
        <v>4042</v>
      </c>
      <c r="M938" s="8" t="s">
        <v>511</v>
      </c>
    </row>
    <row r="939" spans="2:13">
      <c r="B939" s="8" t="str">
        <f>VLOOKUP(M939,加盟校情報!$F$3:$K$2001,6,FALSE)</f>
        <v>492291</v>
      </c>
      <c r="C939" s="8">
        <v>937</v>
      </c>
      <c r="D939" s="8" t="s">
        <v>4228</v>
      </c>
      <c r="E939" s="1" t="s">
        <v>4247</v>
      </c>
      <c r="F939" s="1" t="s">
        <v>4283</v>
      </c>
      <c r="G939" s="1"/>
      <c r="H939" s="8">
        <v>1</v>
      </c>
      <c r="I939" s="1" t="s">
        <v>5251</v>
      </c>
      <c r="J939" s="1"/>
      <c r="K939" s="1" t="s">
        <v>4267</v>
      </c>
      <c r="L939" s="1" t="s">
        <v>2448</v>
      </c>
      <c r="M939" s="8" t="s">
        <v>511</v>
      </c>
    </row>
    <row r="940" spans="2:13">
      <c r="B940" s="8" t="str">
        <f>VLOOKUP(M940,加盟校情報!$F$3:$K$2001,6,FALSE)</f>
        <v>492291</v>
      </c>
      <c r="C940" s="8">
        <v>938</v>
      </c>
      <c r="D940" s="8" t="s">
        <v>4229</v>
      </c>
      <c r="E940" s="1" t="s">
        <v>4248</v>
      </c>
      <c r="F940" s="1" t="s">
        <v>4284</v>
      </c>
      <c r="G940" s="1"/>
      <c r="H940" s="8">
        <v>1</v>
      </c>
      <c r="I940" s="1" t="s">
        <v>5252</v>
      </c>
      <c r="J940" s="1"/>
      <c r="K940" s="1" t="s">
        <v>3652</v>
      </c>
      <c r="L940" s="1" t="s">
        <v>2479</v>
      </c>
      <c r="M940" s="8" t="s">
        <v>511</v>
      </c>
    </row>
    <row r="941" spans="2:13">
      <c r="B941" s="8" t="str">
        <f>VLOOKUP(M941,加盟校情報!$F$3:$K$2001,6,FALSE)</f>
        <v>492291</v>
      </c>
      <c r="C941" s="8">
        <v>939</v>
      </c>
      <c r="D941" s="8" t="s">
        <v>4230</v>
      </c>
      <c r="E941" s="1" t="s">
        <v>4249</v>
      </c>
      <c r="F941" s="1" t="s">
        <v>4285</v>
      </c>
      <c r="G941" s="1"/>
      <c r="H941" s="8">
        <v>1</v>
      </c>
      <c r="I941" s="1" t="s">
        <v>5253</v>
      </c>
      <c r="J941" s="1"/>
      <c r="K941" s="1" t="s">
        <v>3747</v>
      </c>
      <c r="L941" s="1" t="s">
        <v>4076</v>
      </c>
      <c r="M941" s="8" t="s">
        <v>511</v>
      </c>
    </row>
    <row r="942" spans="2:13">
      <c r="B942" s="8" t="e">
        <f>VLOOKUP(M942,加盟校情報!$F$3:$K$2001,6,FALSE)</f>
        <v>#N/A</v>
      </c>
      <c r="C942" s="8">
        <v>940</v>
      </c>
      <c r="D942" s="8" t="s">
        <v>4265</v>
      </c>
      <c r="E942" s="1"/>
      <c r="F942" s="1"/>
      <c r="G942" s="1"/>
      <c r="I942" s="1" t="s">
        <v>5254</v>
      </c>
      <c r="J942" s="1"/>
      <c r="K942" s="1"/>
      <c r="L942" s="1"/>
    </row>
    <row r="943" spans="2:13">
      <c r="B943" s="8" t="str">
        <f>VLOOKUP(M943,加盟校情報!$F$3:$K$2001,6,FALSE)</f>
        <v>492291</v>
      </c>
      <c r="C943" s="8">
        <v>941</v>
      </c>
      <c r="D943" s="8" t="s">
        <v>4231</v>
      </c>
      <c r="E943" s="1" t="s">
        <v>4250</v>
      </c>
      <c r="F943" s="1" t="s">
        <v>4286</v>
      </c>
      <c r="G943" s="1"/>
      <c r="H943" s="8">
        <v>1</v>
      </c>
      <c r="I943" s="1" t="s">
        <v>5255</v>
      </c>
      <c r="J943" s="1"/>
      <c r="K943" s="1" t="s">
        <v>4268</v>
      </c>
      <c r="L943" s="1" t="s">
        <v>1120</v>
      </c>
      <c r="M943" s="8" t="s">
        <v>511</v>
      </c>
    </row>
    <row r="944" spans="2:13">
      <c r="B944" s="8" t="str">
        <f>VLOOKUP(M944,加盟校情報!$F$3:$K$2001,6,FALSE)</f>
        <v>492291</v>
      </c>
      <c r="C944" s="8">
        <v>942</v>
      </c>
      <c r="D944" s="8" t="s">
        <v>4232</v>
      </c>
      <c r="E944" s="1" t="s">
        <v>4251</v>
      </c>
      <c r="F944" s="1" t="s">
        <v>4287</v>
      </c>
      <c r="G944" s="1"/>
      <c r="H944" s="8">
        <v>1</v>
      </c>
      <c r="I944" s="1" t="s">
        <v>5256</v>
      </c>
      <c r="J944" s="1"/>
      <c r="K944" s="1" t="s">
        <v>4269</v>
      </c>
      <c r="L944" s="1" t="s">
        <v>1117</v>
      </c>
      <c r="M944" s="8" t="s">
        <v>511</v>
      </c>
    </row>
    <row r="945" spans="2:13">
      <c r="B945" s="8" t="e">
        <f>VLOOKUP(M945,加盟校情報!$F$3:$K$2001,6,FALSE)</f>
        <v>#N/A</v>
      </c>
      <c r="C945" s="8">
        <v>943</v>
      </c>
      <c r="D945" s="8" t="s">
        <v>4265</v>
      </c>
      <c r="E945" s="1"/>
      <c r="F945" s="1"/>
      <c r="G945" s="1"/>
      <c r="I945" s="1" t="s">
        <v>5257</v>
      </c>
      <c r="J945" s="1"/>
      <c r="K945" s="1"/>
      <c r="L945" s="1"/>
    </row>
    <row r="946" spans="2:13">
      <c r="B946" s="8" t="str">
        <f>VLOOKUP(M946,加盟校情報!$F$3:$K$2001,6,FALSE)</f>
        <v>492277</v>
      </c>
      <c r="C946" s="8">
        <v>944</v>
      </c>
      <c r="D946" s="8" t="s">
        <v>4233</v>
      </c>
      <c r="E946" s="1" t="s">
        <v>4252</v>
      </c>
      <c r="F946" s="1" t="s">
        <v>4288</v>
      </c>
      <c r="G946" s="1"/>
      <c r="H946" s="8">
        <v>4</v>
      </c>
      <c r="I946" s="1" t="s">
        <v>5258</v>
      </c>
      <c r="J946" s="1"/>
      <c r="K946" s="1" t="s">
        <v>3550</v>
      </c>
      <c r="L946" s="1" t="s">
        <v>4275</v>
      </c>
      <c r="M946" s="8" t="s">
        <v>369</v>
      </c>
    </row>
    <row r="947" spans="2:13">
      <c r="B947" s="8" t="str">
        <f>VLOOKUP(M947,加盟校情報!$F$3:$K$2001,6,FALSE)</f>
        <v>491099</v>
      </c>
      <c r="C947" s="8">
        <v>945</v>
      </c>
      <c r="D947" s="8" t="s">
        <v>4234</v>
      </c>
      <c r="E947" s="1" t="s">
        <v>4253</v>
      </c>
      <c r="F947" s="1" t="s">
        <v>4289</v>
      </c>
      <c r="G947" s="1"/>
      <c r="H947" s="8">
        <v>1</v>
      </c>
      <c r="I947" s="1" t="s">
        <v>5259</v>
      </c>
      <c r="J947" s="1"/>
      <c r="K947" s="1" t="s">
        <v>4270</v>
      </c>
      <c r="L947" s="1" t="s">
        <v>4276</v>
      </c>
      <c r="M947" s="8" t="s">
        <v>379</v>
      </c>
    </row>
    <row r="948" spans="2:13">
      <c r="B948" s="8" t="str">
        <f>VLOOKUP(M948,加盟校情報!$F$3:$K$2001,6,FALSE)</f>
        <v>491099</v>
      </c>
      <c r="C948" s="8">
        <v>946</v>
      </c>
      <c r="D948" s="8" t="s">
        <v>4235</v>
      </c>
      <c r="E948" s="1" t="s">
        <v>4254</v>
      </c>
      <c r="F948" s="1" t="s">
        <v>4290</v>
      </c>
      <c r="G948" s="1"/>
      <c r="H948" s="8">
        <v>1</v>
      </c>
      <c r="I948" s="1" t="s">
        <v>5260</v>
      </c>
      <c r="J948" s="1"/>
      <c r="K948" s="1" t="s">
        <v>4271</v>
      </c>
      <c r="L948" s="1" t="s">
        <v>4277</v>
      </c>
      <c r="M948" s="8" t="s">
        <v>379</v>
      </c>
    </row>
    <row r="949" spans="2:13">
      <c r="B949" s="8" t="str">
        <f>VLOOKUP(M949,加盟校情報!$F$3:$K$2001,6,FALSE)</f>
        <v>490069</v>
      </c>
      <c r="C949" s="8">
        <v>947</v>
      </c>
      <c r="D949" s="8" t="s">
        <v>4236</v>
      </c>
      <c r="E949" s="1" t="s">
        <v>4255</v>
      </c>
      <c r="F949" s="1" t="s">
        <v>4291</v>
      </c>
      <c r="G949" s="1"/>
      <c r="H949" s="8">
        <v>2</v>
      </c>
      <c r="I949" s="1" t="s">
        <v>5261</v>
      </c>
      <c r="J949" s="1"/>
      <c r="K949" s="1" t="s">
        <v>4272</v>
      </c>
      <c r="L949" s="1" t="s">
        <v>4278</v>
      </c>
      <c r="M949" s="8" t="s">
        <v>627</v>
      </c>
    </row>
    <row r="950" spans="2:13">
      <c r="B950" s="8" t="str">
        <f>VLOOKUP(M950,加盟校情報!$F$3:$K$2001,6,FALSE)</f>
        <v>490069</v>
      </c>
      <c r="C950" s="8">
        <v>948</v>
      </c>
      <c r="D950" s="8" t="s">
        <v>4237</v>
      </c>
      <c r="E950" s="1" t="s">
        <v>4256</v>
      </c>
      <c r="F950" s="1" t="s">
        <v>4292</v>
      </c>
      <c r="G950" s="1"/>
      <c r="H950" s="8">
        <v>1</v>
      </c>
      <c r="I950" s="1" t="s">
        <v>5262</v>
      </c>
      <c r="J950" s="1"/>
      <c r="K950" s="1" t="s">
        <v>687</v>
      </c>
      <c r="L950" s="1" t="s">
        <v>2726</v>
      </c>
      <c r="M950" s="8" t="s">
        <v>627</v>
      </c>
    </row>
    <row r="951" spans="2:13">
      <c r="B951" s="8" t="str">
        <f>VLOOKUP(M951,加盟校情報!$F$3:$K$2001,6,FALSE)</f>
        <v>490077</v>
      </c>
      <c r="C951" s="8">
        <v>949</v>
      </c>
      <c r="D951" s="8" t="s">
        <v>4238</v>
      </c>
      <c r="E951" s="1" t="s">
        <v>4257</v>
      </c>
      <c r="F951" s="1" t="s">
        <v>4293</v>
      </c>
      <c r="G951" s="1"/>
      <c r="H951" s="8">
        <v>1</v>
      </c>
      <c r="I951" s="1" t="s">
        <v>5263</v>
      </c>
      <c r="J951" s="1"/>
      <c r="K951" s="1" t="s">
        <v>3649</v>
      </c>
      <c r="L951" s="1" t="s">
        <v>4279</v>
      </c>
      <c r="M951" s="8" t="s">
        <v>342</v>
      </c>
    </row>
    <row r="952" spans="2:13">
      <c r="B952" s="8" t="str">
        <f>VLOOKUP(M952,加盟校情報!$F$3:$K$2001,6,FALSE)</f>
        <v>492273</v>
      </c>
      <c r="C952" s="8">
        <v>950</v>
      </c>
      <c r="D952" s="8" t="s">
        <v>4239</v>
      </c>
      <c r="E952" s="1" t="s">
        <v>4258</v>
      </c>
      <c r="F952" s="1" t="s">
        <v>4294</v>
      </c>
      <c r="G952" s="1"/>
      <c r="H952" s="8">
        <v>1</v>
      </c>
      <c r="I952" s="1" t="s">
        <v>5264</v>
      </c>
      <c r="J952" s="1"/>
      <c r="K952" s="1" t="s">
        <v>3761</v>
      </c>
      <c r="L952" s="1" t="s">
        <v>1120</v>
      </c>
      <c r="M952" s="8" t="s">
        <v>85</v>
      </c>
    </row>
    <row r="953" spans="2:13">
      <c r="B953" s="8" t="str">
        <f>VLOOKUP(M953,加盟校情報!$F$3:$K$2001,6,FALSE)</f>
        <v>492273</v>
      </c>
      <c r="C953" s="8">
        <v>951</v>
      </c>
      <c r="D953" s="8" t="s">
        <v>4240</v>
      </c>
      <c r="E953" s="1" t="s">
        <v>4259</v>
      </c>
      <c r="F953" s="1" t="s">
        <v>4295</v>
      </c>
      <c r="G953" s="1"/>
      <c r="H953" s="8">
        <v>1</v>
      </c>
      <c r="I953" s="1" t="s">
        <v>5265</v>
      </c>
      <c r="J953" s="1"/>
      <c r="K953" s="1" t="s">
        <v>2608</v>
      </c>
      <c r="L953" s="1" t="s">
        <v>4280</v>
      </c>
      <c r="M953" s="8" t="s">
        <v>85</v>
      </c>
    </row>
    <row r="954" spans="2:13">
      <c r="B954" s="8" t="str">
        <f>VLOOKUP(M954,加盟校情報!$F$3:$K$2001,6,FALSE)</f>
        <v>492273</v>
      </c>
      <c r="C954" s="8">
        <v>952</v>
      </c>
      <c r="D954" s="8" t="s">
        <v>4241</v>
      </c>
      <c r="E954" s="1" t="s">
        <v>4260</v>
      </c>
      <c r="F954" s="1" t="s">
        <v>4296</v>
      </c>
      <c r="G954" s="1"/>
      <c r="H954" s="8">
        <v>1</v>
      </c>
      <c r="I954" s="1" t="s">
        <v>5266</v>
      </c>
      <c r="J954" s="1"/>
      <c r="K954" s="1" t="s">
        <v>2502</v>
      </c>
      <c r="L954" s="1" t="s">
        <v>2456</v>
      </c>
      <c r="M954" s="8" t="s">
        <v>85</v>
      </c>
    </row>
    <row r="955" spans="2:13">
      <c r="B955" s="8" t="str">
        <f>VLOOKUP(M955,加盟校情報!$F$3:$K$2001,6,FALSE)</f>
        <v>492273</v>
      </c>
      <c r="C955" s="8">
        <v>953</v>
      </c>
      <c r="D955" s="8" t="s">
        <v>4242</v>
      </c>
      <c r="E955" s="1" t="s">
        <v>4261</v>
      </c>
      <c r="F955" s="1" t="s">
        <v>4297</v>
      </c>
      <c r="G955" s="1"/>
      <c r="H955" s="8">
        <v>1</v>
      </c>
      <c r="I955" s="1" t="s">
        <v>5267</v>
      </c>
      <c r="J955" s="1"/>
      <c r="K955" s="1" t="s">
        <v>4273</v>
      </c>
      <c r="L955" s="1" t="s">
        <v>2643</v>
      </c>
      <c r="M955" s="8" t="s">
        <v>85</v>
      </c>
    </row>
    <row r="956" spans="2:13">
      <c r="B956" s="8" t="str">
        <f>VLOOKUP(M956,加盟校情報!$F$3:$K$2001,6,FALSE)</f>
        <v>490074</v>
      </c>
      <c r="C956" s="8">
        <v>954</v>
      </c>
      <c r="D956" s="8" t="s">
        <v>4243</v>
      </c>
      <c r="E956" s="1" t="s">
        <v>4262</v>
      </c>
      <c r="F956" s="1" t="s">
        <v>4298</v>
      </c>
      <c r="G956" s="1"/>
      <c r="H956" s="8">
        <v>1</v>
      </c>
      <c r="I956" s="1" t="s">
        <v>5268</v>
      </c>
      <c r="J956" s="1"/>
      <c r="K956" s="1" t="s">
        <v>3821</v>
      </c>
      <c r="L956" s="1" t="s">
        <v>2458</v>
      </c>
      <c r="M956" s="8" t="s">
        <v>527</v>
      </c>
    </row>
    <row r="957" spans="2:13">
      <c r="B957" s="8" t="str">
        <f>VLOOKUP(M957,加盟校情報!$F$3:$K$2001,6,FALSE)</f>
        <v>490074</v>
      </c>
      <c r="C957" s="8">
        <v>955</v>
      </c>
      <c r="D957" s="8" t="s">
        <v>4244</v>
      </c>
      <c r="E957" s="1" t="s">
        <v>4263</v>
      </c>
      <c r="F957" s="1" t="s">
        <v>4299</v>
      </c>
      <c r="G957" s="1"/>
      <c r="H957" s="8">
        <v>1</v>
      </c>
      <c r="I957" s="1" t="s">
        <v>5269</v>
      </c>
      <c r="J957" s="1"/>
      <c r="K957" s="1" t="s">
        <v>4274</v>
      </c>
      <c r="L957" s="1" t="s">
        <v>4281</v>
      </c>
      <c r="M957" s="8" t="s">
        <v>527</v>
      </c>
    </row>
    <row r="958" spans="2:13">
      <c r="B958" s="8" t="str">
        <f>VLOOKUP(M958,加盟校情報!$F$3:$K$2001,6,FALSE)</f>
        <v>490074</v>
      </c>
      <c r="C958" s="8">
        <v>956</v>
      </c>
      <c r="D958" s="8" t="s">
        <v>4245</v>
      </c>
      <c r="E958" s="1" t="s">
        <v>4264</v>
      </c>
      <c r="F958" s="1" t="s">
        <v>4300</v>
      </c>
      <c r="G958" s="1"/>
      <c r="H958" s="8">
        <v>1</v>
      </c>
      <c r="I958" s="1" t="s">
        <v>5270</v>
      </c>
      <c r="J958" s="1"/>
      <c r="K958" s="1" t="s">
        <v>2686</v>
      </c>
      <c r="L958" s="1" t="s">
        <v>2545</v>
      </c>
      <c r="M958" s="8" t="s">
        <v>527</v>
      </c>
    </row>
    <row r="959" spans="2:13"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2:13"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3:13"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3:13"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3:13"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3:13"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3:13"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3:13"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3:13"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3:13"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3:13"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3:13"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3:13"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3:13"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3:13"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3:13"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3:13"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3:13"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3:13"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3:13"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3:13"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</row>
    <row r="980" spans="3:13"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</row>
    <row r="981" spans="3:13"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</row>
    <row r="982" spans="3:13"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</row>
    <row r="983" spans="3:13"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</row>
    <row r="984" spans="3:13"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</row>
    <row r="985" spans="3:13"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</row>
    <row r="986" spans="3:13"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</row>
    <row r="987" spans="3:13"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</row>
    <row r="988" spans="3:13"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</row>
    <row r="989" spans="3:13"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</row>
    <row r="990" spans="3:13"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</row>
    <row r="991" spans="3:13"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</row>
    <row r="992" spans="3:13"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</row>
    <row r="993" spans="3:13"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</row>
    <row r="994" spans="3:13"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</row>
    <row r="995" spans="3:13"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</row>
    <row r="996" spans="3:13"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</row>
    <row r="997" spans="3:13"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</row>
    <row r="998" spans="3:13"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</row>
    <row r="999" spans="3:13"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</row>
    <row r="1000" spans="3:13"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</row>
    <row r="1001" spans="3:13"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</row>
    <row r="1002" spans="3:13"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</row>
    <row r="1003" spans="3:13"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</row>
    <row r="1004" spans="3:13"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</row>
    <row r="1005" spans="3:13"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</row>
    <row r="1006" spans="3:13"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</row>
    <row r="1007" spans="3:13"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</row>
    <row r="1008" spans="3:13"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</row>
    <row r="1009" spans="3:13"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</row>
    <row r="1010" spans="3:13"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</row>
    <row r="1011" spans="3:13"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</row>
    <row r="1012" spans="3:13"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</row>
    <row r="1013" spans="3:13"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</row>
    <row r="1014" spans="3:13"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</row>
    <row r="1015" spans="3:13"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</row>
    <row r="1016" spans="3:13"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</row>
    <row r="1017" spans="3:13"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</row>
    <row r="1018" spans="3:13"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</row>
    <row r="1019" spans="3:13"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</row>
    <row r="1020" spans="3:13"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</row>
    <row r="1021" spans="3:13"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</row>
    <row r="1022" spans="3:13"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</row>
    <row r="1023" spans="3:13"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</row>
    <row r="1024" spans="3:13"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</row>
    <row r="1025" spans="3:13"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</row>
    <row r="1026" spans="3:13"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</row>
    <row r="1027" spans="3:13"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</row>
    <row r="1028" spans="3:13"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</row>
    <row r="1029" spans="3:13"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</row>
    <row r="1030" spans="3:13"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</row>
    <row r="1031" spans="3:13"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</row>
    <row r="1032" spans="3:13"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</row>
    <row r="1033" spans="3:13"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</row>
    <row r="1034" spans="3:13"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</row>
    <row r="1035" spans="3:13"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</row>
    <row r="1036" spans="3:13"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</row>
    <row r="1037" spans="3:13"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</row>
    <row r="1038" spans="3:13"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</row>
    <row r="1039" spans="3:13"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</row>
    <row r="1040" spans="3:13"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</row>
    <row r="1041" spans="3:46"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V1041" s="42" t="s">
        <v>1260</v>
      </c>
      <c r="W1041" s="42">
        <v>8</v>
      </c>
      <c r="AC1041" s="42" t="s">
        <v>91</v>
      </c>
      <c r="AD1041" s="42" t="s">
        <v>1477</v>
      </c>
      <c r="AE1041" s="42" t="s">
        <v>1478</v>
      </c>
      <c r="AG1041" s="42" t="s">
        <v>1185</v>
      </c>
      <c r="AH1041" s="42" t="s">
        <v>1479</v>
      </c>
      <c r="AI1041" s="42" t="s">
        <v>91</v>
      </c>
      <c r="AJ1041" s="42" t="s">
        <v>1480</v>
      </c>
      <c r="AM1041" s="42" t="s">
        <v>1481</v>
      </c>
      <c r="AN1041" s="42"/>
      <c r="AO1041" s="42" t="s">
        <v>1185</v>
      </c>
      <c r="AP1041" s="42" t="s">
        <v>91</v>
      </c>
      <c r="AS1041" s="42" t="s">
        <v>1482</v>
      </c>
      <c r="AT1041" s="42" t="s">
        <v>1483</v>
      </c>
    </row>
    <row r="1042" spans="3:46"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V1042" s="42" t="s">
        <v>1260</v>
      </c>
      <c r="W1042" s="42">
        <v>8</v>
      </c>
      <c r="AC1042" s="42" t="s">
        <v>91</v>
      </c>
      <c r="AD1042" s="42" t="s">
        <v>1486</v>
      </c>
      <c r="AE1042" s="42" t="s">
        <v>1478</v>
      </c>
      <c r="AG1042" s="42" t="s">
        <v>1185</v>
      </c>
      <c r="AH1042" s="42" t="s">
        <v>1487</v>
      </c>
      <c r="AI1042" s="42" t="s">
        <v>91</v>
      </c>
      <c r="AJ1042" s="42" t="s">
        <v>1488</v>
      </c>
      <c r="AM1042" s="42" t="s">
        <v>1481</v>
      </c>
      <c r="AN1042" s="42"/>
      <c r="AO1042" s="42" t="s">
        <v>1185</v>
      </c>
      <c r="AP1042" s="42" t="s">
        <v>91</v>
      </c>
      <c r="AS1042" s="42" t="s">
        <v>1482</v>
      </c>
      <c r="AT1042" s="42" t="s">
        <v>1483</v>
      </c>
    </row>
    <row r="1043" spans="3:46"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V1043" s="42" t="s">
        <v>1260</v>
      </c>
      <c r="W1043" s="42">
        <v>8</v>
      </c>
      <c r="AC1043" s="42" t="s">
        <v>91</v>
      </c>
      <c r="AD1043" s="42" t="s">
        <v>1486</v>
      </c>
      <c r="AE1043" s="42" t="s">
        <v>1478</v>
      </c>
      <c r="AG1043" s="42" t="s">
        <v>1185</v>
      </c>
      <c r="AH1043" s="42" t="s">
        <v>1491</v>
      </c>
      <c r="AI1043" s="42" t="s">
        <v>91</v>
      </c>
      <c r="AJ1043" s="42" t="s">
        <v>1492</v>
      </c>
      <c r="AM1043" s="42" t="s">
        <v>1481</v>
      </c>
      <c r="AN1043" s="42"/>
      <c r="AO1043" s="42" t="s">
        <v>1185</v>
      </c>
      <c r="AP1043" s="42" t="s">
        <v>91</v>
      </c>
      <c r="AS1043" s="42" t="s">
        <v>1482</v>
      </c>
      <c r="AT1043" s="42" t="s">
        <v>1483</v>
      </c>
    </row>
    <row r="1044" spans="3:46"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V1044" s="42" t="s">
        <v>1260</v>
      </c>
      <c r="W1044" s="42">
        <v>8</v>
      </c>
      <c r="AC1044" s="42" t="s">
        <v>91</v>
      </c>
      <c r="AD1044" s="42" t="s">
        <v>1496</v>
      </c>
      <c r="AE1044" s="42" t="s">
        <v>1478</v>
      </c>
      <c r="AG1044" s="42" t="s">
        <v>1185</v>
      </c>
      <c r="AH1044" s="42" t="s">
        <v>1497</v>
      </c>
      <c r="AI1044" s="42" t="s">
        <v>91</v>
      </c>
      <c r="AJ1044" s="42" t="s">
        <v>1498</v>
      </c>
      <c r="AM1044" s="42" t="s">
        <v>1481</v>
      </c>
      <c r="AN1044" s="42"/>
      <c r="AO1044" s="42" t="s">
        <v>1185</v>
      </c>
      <c r="AP1044" s="42" t="s">
        <v>91</v>
      </c>
      <c r="AS1044" s="42" t="s">
        <v>1482</v>
      </c>
      <c r="AT1044" s="42" t="s">
        <v>1483</v>
      </c>
    </row>
    <row r="1045" spans="3:46"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V1045" s="42" t="s">
        <v>1260</v>
      </c>
      <c r="W1045" s="42">
        <v>8</v>
      </c>
      <c r="AC1045" s="42" t="s">
        <v>91</v>
      </c>
      <c r="AD1045" s="42" t="s">
        <v>1502</v>
      </c>
      <c r="AE1045" s="42" t="s">
        <v>1478</v>
      </c>
      <c r="AG1045" s="42" t="s">
        <v>1185</v>
      </c>
      <c r="AH1045" s="42" t="s">
        <v>1503</v>
      </c>
      <c r="AI1045" s="42" t="s">
        <v>91</v>
      </c>
      <c r="AJ1045" s="42" t="s">
        <v>1504</v>
      </c>
      <c r="AM1045" s="42" t="s">
        <v>1481</v>
      </c>
      <c r="AN1045" s="42"/>
      <c r="AO1045" s="42" t="s">
        <v>1185</v>
      </c>
      <c r="AP1045" s="42" t="s">
        <v>91</v>
      </c>
      <c r="AS1045" s="42" t="s">
        <v>1482</v>
      </c>
      <c r="AT1045" s="42" t="s">
        <v>1483</v>
      </c>
    </row>
    <row r="1046" spans="3:46"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V1046" s="42" t="s">
        <v>1260</v>
      </c>
      <c r="W1046" s="42">
        <v>8</v>
      </c>
      <c r="AC1046" s="42" t="s">
        <v>91</v>
      </c>
      <c r="AD1046" s="42" t="s">
        <v>1507</v>
      </c>
      <c r="AE1046" s="42" t="s">
        <v>1478</v>
      </c>
      <c r="AG1046" s="42" t="s">
        <v>1185</v>
      </c>
      <c r="AH1046" s="42" t="s">
        <v>1508</v>
      </c>
      <c r="AI1046" s="42" t="s">
        <v>91</v>
      </c>
      <c r="AJ1046" s="42" t="s">
        <v>1509</v>
      </c>
      <c r="AM1046" s="42" t="s">
        <v>1481</v>
      </c>
      <c r="AN1046" s="42"/>
      <c r="AO1046" s="42" t="s">
        <v>1185</v>
      </c>
      <c r="AP1046" s="42" t="s">
        <v>91</v>
      </c>
      <c r="AS1046" s="42" t="s">
        <v>1482</v>
      </c>
      <c r="AT1046" s="42" t="s">
        <v>1483</v>
      </c>
    </row>
    <row r="1047" spans="3:46"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V1047" s="42" t="s">
        <v>1260</v>
      </c>
      <c r="W1047" s="42">
        <v>8</v>
      </c>
      <c r="AC1047" s="42" t="s">
        <v>91</v>
      </c>
      <c r="AD1047" s="42" t="s">
        <v>1513</v>
      </c>
      <c r="AE1047" s="42" t="s">
        <v>1514</v>
      </c>
      <c r="AG1047" s="42" t="s">
        <v>1185</v>
      </c>
      <c r="AH1047" s="42" t="s">
        <v>1515</v>
      </c>
      <c r="AI1047" s="42" t="s">
        <v>28</v>
      </c>
      <c r="AJ1047" s="42" t="s">
        <v>1516</v>
      </c>
      <c r="AM1047" s="42" t="s">
        <v>1517</v>
      </c>
      <c r="AN1047" s="42"/>
      <c r="AO1047" s="42" t="s">
        <v>1185</v>
      </c>
      <c r="AP1047" s="42" t="s">
        <v>28</v>
      </c>
      <c r="AS1047" s="42" t="s">
        <v>1482</v>
      </c>
      <c r="AT1047" s="42" t="s">
        <v>1518</v>
      </c>
    </row>
    <row r="1048" spans="3:46"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V1048" s="42" t="s">
        <v>1260</v>
      </c>
      <c r="W1048" s="42">
        <v>8</v>
      </c>
      <c r="AC1048" s="42" t="s">
        <v>43</v>
      </c>
      <c r="AD1048" s="42" t="s">
        <v>1519</v>
      </c>
      <c r="AE1048" s="42" t="s">
        <v>1514</v>
      </c>
      <c r="AG1048" s="42" t="s">
        <v>1185</v>
      </c>
      <c r="AH1048" s="42" t="s">
        <v>1520</v>
      </c>
      <c r="AI1048" s="42" t="s">
        <v>43</v>
      </c>
      <c r="AJ1048" s="42" t="s">
        <v>1521</v>
      </c>
      <c r="AM1048" s="42" t="s">
        <v>1517</v>
      </c>
      <c r="AN1048" s="42"/>
      <c r="AO1048" s="42" t="s">
        <v>1185</v>
      </c>
      <c r="AP1048" s="42" t="s">
        <v>43</v>
      </c>
      <c r="AS1048" s="42" t="s">
        <v>1482</v>
      </c>
      <c r="AT1048" s="42" t="s">
        <v>1518</v>
      </c>
    </row>
    <row r="1049" spans="3:46"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V1049" s="42" t="s">
        <v>1260</v>
      </c>
      <c r="W1049" s="42">
        <v>8</v>
      </c>
      <c r="AC1049" s="42" t="s">
        <v>17</v>
      </c>
      <c r="AD1049" s="42" t="s">
        <v>1524</v>
      </c>
      <c r="AE1049" s="42" t="s">
        <v>1525</v>
      </c>
      <c r="AG1049" s="42" t="s">
        <v>1185</v>
      </c>
      <c r="AH1049" s="42" t="s">
        <v>1526</v>
      </c>
      <c r="AI1049" s="42" t="s">
        <v>43</v>
      </c>
      <c r="AJ1049" s="42" t="s">
        <v>1527</v>
      </c>
      <c r="AM1049" s="42" t="s">
        <v>1517</v>
      </c>
      <c r="AN1049" s="42"/>
      <c r="AO1049" s="42" t="s">
        <v>1185</v>
      </c>
      <c r="AP1049" s="42" t="s">
        <v>43</v>
      </c>
      <c r="AS1049" s="42" t="s">
        <v>1482</v>
      </c>
      <c r="AT1049" s="42" t="s">
        <v>1518</v>
      </c>
    </row>
    <row r="1050" spans="3:46"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V1050" s="42" t="s">
        <v>1260</v>
      </c>
      <c r="W1050" s="42">
        <v>8</v>
      </c>
      <c r="AC1050" s="42" t="s">
        <v>27</v>
      </c>
      <c r="AD1050" s="42" t="s">
        <v>1532</v>
      </c>
      <c r="AE1050" s="42" t="s">
        <v>1533</v>
      </c>
      <c r="AG1050" s="42" t="s">
        <v>1185</v>
      </c>
      <c r="AH1050" s="42" t="s">
        <v>1534</v>
      </c>
      <c r="AI1050" s="42" t="s">
        <v>27</v>
      </c>
      <c r="AJ1050" s="42" t="s">
        <v>1535</v>
      </c>
      <c r="AM1050" s="42" t="s">
        <v>1517</v>
      </c>
      <c r="AN1050" s="42"/>
      <c r="AO1050" s="42" t="s">
        <v>1185</v>
      </c>
      <c r="AP1050" s="42" t="s">
        <v>28</v>
      </c>
      <c r="AS1050" s="42" t="s">
        <v>1482</v>
      </c>
      <c r="AT1050" s="42" t="s">
        <v>1518</v>
      </c>
    </row>
    <row r="1051" spans="3:46"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V1051" s="42" t="s">
        <v>1260</v>
      </c>
      <c r="W1051" s="42">
        <v>8</v>
      </c>
      <c r="AC1051" s="42" t="s">
        <v>16</v>
      </c>
      <c r="AD1051" s="42" t="s">
        <v>1536</v>
      </c>
      <c r="AE1051" s="42" t="s">
        <v>1533</v>
      </c>
      <c r="AG1051" s="42" t="s">
        <v>1185</v>
      </c>
      <c r="AH1051" s="42" t="s">
        <v>1537</v>
      </c>
      <c r="AI1051" s="42" t="s">
        <v>28</v>
      </c>
      <c r="AJ1051" s="42" t="s">
        <v>1538</v>
      </c>
      <c r="AM1051" s="42" t="s">
        <v>1517</v>
      </c>
      <c r="AN1051" s="42"/>
      <c r="AO1051" s="42" t="s">
        <v>1185</v>
      </c>
      <c r="AP1051" s="42" t="s">
        <v>28</v>
      </c>
      <c r="AS1051" s="42" t="s">
        <v>1482</v>
      </c>
      <c r="AT1051" s="42" t="s">
        <v>1518</v>
      </c>
    </row>
    <row r="1052" spans="3:46"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V1052" s="42" t="s">
        <v>1260</v>
      </c>
      <c r="W1052" s="42">
        <v>8</v>
      </c>
      <c r="AC1052" s="42" t="s">
        <v>96</v>
      </c>
      <c r="AD1052" s="42" t="s">
        <v>1544</v>
      </c>
      <c r="AE1052" s="42" t="s">
        <v>1533</v>
      </c>
      <c r="AG1052" s="42" t="s">
        <v>1185</v>
      </c>
      <c r="AH1052" s="42" t="s">
        <v>1537</v>
      </c>
      <c r="AI1052" s="42" t="s">
        <v>28</v>
      </c>
      <c r="AJ1052" s="42" t="s">
        <v>1545</v>
      </c>
      <c r="AM1052" s="42" t="s">
        <v>1517</v>
      </c>
      <c r="AN1052" s="42"/>
      <c r="AO1052" s="42" t="s">
        <v>1185</v>
      </c>
      <c r="AP1052" s="42" t="s">
        <v>28</v>
      </c>
      <c r="AS1052" s="42" t="s">
        <v>1482</v>
      </c>
      <c r="AT1052" s="42" t="s">
        <v>1518</v>
      </c>
    </row>
    <row r="1053" spans="3:46"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V1053" s="42" t="s">
        <v>1260</v>
      </c>
      <c r="W1053" s="42">
        <v>8</v>
      </c>
      <c r="AC1053" s="42" t="s">
        <v>17</v>
      </c>
      <c r="AD1053" s="42" t="s">
        <v>1548</v>
      </c>
      <c r="AE1053" s="42" t="s">
        <v>1533</v>
      </c>
      <c r="AG1053" s="42" t="s">
        <v>1185</v>
      </c>
      <c r="AH1053" s="42" t="s">
        <v>1537</v>
      </c>
      <c r="AI1053" s="42" t="s">
        <v>28</v>
      </c>
      <c r="AJ1053" s="42" t="s">
        <v>1549</v>
      </c>
      <c r="AM1053" s="42" t="s">
        <v>1517</v>
      </c>
      <c r="AN1053" s="42"/>
      <c r="AO1053" s="42" t="s">
        <v>1185</v>
      </c>
      <c r="AP1053" s="42" t="s">
        <v>28</v>
      </c>
      <c r="AS1053" s="42" t="s">
        <v>1482</v>
      </c>
      <c r="AT1053" s="42" t="s">
        <v>1518</v>
      </c>
    </row>
    <row r="1054" spans="3:46"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V1054" s="42" t="s">
        <v>1260</v>
      </c>
      <c r="W1054" s="42">
        <v>8</v>
      </c>
      <c r="AC1054" s="42" t="s">
        <v>96</v>
      </c>
      <c r="AD1054" s="42" t="s">
        <v>1553</v>
      </c>
      <c r="AE1054" s="42" t="s">
        <v>1554</v>
      </c>
      <c r="AG1054" s="42" t="s">
        <v>1185</v>
      </c>
      <c r="AH1054" s="42" t="s">
        <v>1555</v>
      </c>
      <c r="AI1054" s="42" t="s">
        <v>28</v>
      </c>
      <c r="AJ1054" s="42" t="s">
        <v>1556</v>
      </c>
      <c r="AM1054" s="42" t="s">
        <v>1517</v>
      </c>
      <c r="AN1054" s="42"/>
      <c r="AO1054" s="42" t="s">
        <v>1185</v>
      </c>
      <c r="AP1054" s="42" t="s">
        <v>28</v>
      </c>
      <c r="AS1054" s="42" t="s">
        <v>1482</v>
      </c>
      <c r="AT1054" s="42" t="s">
        <v>1518</v>
      </c>
    </row>
    <row r="1055" spans="3:46"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V1055" s="42" t="s">
        <v>1260</v>
      </c>
      <c r="W1055" s="42">
        <v>8</v>
      </c>
      <c r="AC1055" s="42" t="s">
        <v>27</v>
      </c>
      <c r="AD1055" s="42" t="s">
        <v>1558</v>
      </c>
      <c r="AE1055" s="42" t="s">
        <v>1554</v>
      </c>
      <c r="AG1055" s="42" t="s">
        <v>1185</v>
      </c>
      <c r="AH1055" s="42" t="s">
        <v>1559</v>
      </c>
      <c r="AI1055" s="42" t="s">
        <v>28</v>
      </c>
      <c r="AJ1055" s="42" t="s">
        <v>1560</v>
      </c>
      <c r="AM1055" s="42" t="s">
        <v>1517</v>
      </c>
      <c r="AN1055" s="42"/>
      <c r="AO1055" s="42" t="s">
        <v>1185</v>
      </c>
      <c r="AP1055" s="42" t="s">
        <v>28</v>
      </c>
      <c r="AS1055" s="42" t="s">
        <v>1482</v>
      </c>
      <c r="AT1055" s="42" t="s">
        <v>1518</v>
      </c>
    </row>
    <row r="1056" spans="3:46"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V1056" s="42" t="s">
        <v>1184</v>
      </c>
      <c r="W1056" s="42">
        <v>8</v>
      </c>
      <c r="AC1056" s="42" t="s">
        <v>87</v>
      </c>
      <c r="AD1056" s="42" t="s">
        <v>1562</v>
      </c>
      <c r="AE1056" s="42" t="s">
        <v>1533</v>
      </c>
      <c r="AG1056" s="42" t="s">
        <v>1185</v>
      </c>
      <c r="AH1056" s="42" t="s">
        <v>1563</v>
      </c>
      <c r="AI1056" s="42" t="s">
        <v>28</v>
      </c>
      <c r="AJ1056" s="42" t="s">
        <v>1564</v>
      </c>
      <c r="AM1056" s="42" t="s">
        <v>1517</v>
      </c>
      <c r="AN1056" s="42"/>
      <c r="AO1056" s="42" t="s">
        <v>1565</v>
      </c>
      <c r="AP1056" s="42" t="s">
        <v>28</v>
      </c>
      <c r="AS1056" s="42" t="s">
        <v>1482</v>
      </c>
      <c r="AT1056" s="42" t="s">
        <v>1518</v>
      </c>
    </row>
    <row r="1057" spans="3:46"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V1057" s="42" t="s">
        <v>1260</v>
      </c>
      <c r="W1057" s="42">
        <v>8</v>
      </c>
      <c r="AC1057" s="42" t="s">
        <v>95</v>
      </c>
      <c r="AD1057" s="42" t="s">
        <v>1569</v>
      </c>
      <c r="AE1057" s="42" t="s">
        <v>1533</v>
      </c>
      <c r="AG1057" s="42" t="s">
        <v>1185</v>
      </c>
      <c r="AH1057" s="42" t="s">
        <v>1570</v>
      </c>
      <c r="AI1057" s="42" t="s">
        <v>28</v>
      </c>
      <c r="AJ1057" s="42" t="s">
        <v>1571</v>
      </c>
      <c r="AM1057" s="42" t="s">
        <v>1517</v>
      </c>
      <c r="AN1057" s="42"/>
      <c r="AO1057" s="42" t="s">
        <v>1185</v>
      </c>
      <c r="AP1057" s="42" t="s">
        <v>28</v>
      </c>
      <c r="AS1057" s="42" t="s">
        <v>1482</v>
      </c>
      <c r="AT1057" s="42" t="s">
        <v>1518</v>
      </c>
    </row>
    <row r="1058" spans="3:46"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V1058" s="42" t="s">
        <v>1260</v>
      </c>
      <c r="W1058" s="42">
        <v>8</v>
      </c>
      <c r="AC1058" s="42" t="s">
        <v>89</v>
      </c>
      <c r="AD1058" s="42" t="s">
        <v>1576</v>
      </c>
      <c r="AE1058" s="42" t="s">
        <v>1533</v>
      </c>
      <c r="AG1058" s="42" t="s">
        <v>1185</v>
      </c>
      <c r="AH1058" s="42" t="s">
        <v>1570</v>
      </c>
      <c r="AI1058" s="42" t="s">
        <v>28</v>
      </c>
      <c r="AJ1058" s="42" t="s">
        <v>1577</v>
      </c>
      <c r="AM1058" s="42" t="s">
        <v>1517</v>
      </c>
      <c r="AN1058" s="42"/>
      <c r="AO1058" s="42" t="s">
        <v>1185</v>
      </c>
      <c r="AP1058" s="42" t="s">
        <v>28</v>
      </c>
      <c r="AS1058" s="42" t="s">
        <v>1482</v>
      </c>
      <c r="AT1058" s="42" t="s">
        <v>1518</v>
      </c>
    </row>
    <row r="1059" spans="3:46"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V1059" s="42" t="s">
        <v>1260</v>
      </c>
      <c r="W1059" s="42">
        <v>8</v>
      </c>
      <c r="AC1059" s="42" t="s">
        <v>23</v>
      </c>
      <c r="AD1059" s="42" t="s">
        <v>1581</v>
      </c>
      <c r="AE1059" s="42" t="s">
        <v>1582</v>
      </c>
      <c r="AG1059" s="42" t="s">
        <v>1185</v>
      </c>
      <c r="AH1059" s="42" t="s">
        <v>1583</v>
      </c>
      <c r="AI1059" s="42" t="s">
        <v>28</v>
      </c>
      <c r="AJ1059" s="42" t="s">
        <v>1584</v>
      </c>
      <c r="AM1059" s="42" t="s">
        <v>1517</v>
      </c>
      <c r="AN1059" s="42"/>
      <c r="AO1059" s="42" t="s">
        <v>1185</v>
      </c>
      <c r="AP1059" s="42" t="s">
        <v>28</v>
      </c>
      <c r="AS1059" s="42" t="s">
        <v>1482</v>
      </c>
      <c r="AT1059" s="42" t="s">
        <v>1518</v>
      </c>
    </row>
    <row r="1060" spans="3:46"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V1060" s="42" t="s">
        <v>1260</v>
      </c>
      <c r="W1060" s="42">
        <v>8</v>
      </c>
      <c r="AC1060" s="42" t="s">
        <v>1586</v>
      </c>
      <c r="AD1060" s="42" t="s">
        <v>1587</v>
      </c>
      <c r="AE1060" s="42" t="s">
        <v>1588</v>
      </c>
      <c r="AG1060" s="42" t="s">
        <v>1185</v>
      </c>
      <c r="AH1060" s="42" t="s">
        <v>1583</v>
      </c>
      <c r="AI1060" s="42" t="s">
        <v>28</v>
      </c>
      <c r="AJ1060" s="42" t="s">
        <v>1589</v>
      </c>
      <c r="AM1060" s="42" t="s">
        <v>1517</v>
      </c>
      <c r="AN1060" s="42"/>
      <c r="AO1060" s="42" t="s">
        <v>1185</v>
      </c>
      <c r="AP1060" s="42" t="s">
        <v>28</v>
      </c>
      <c r="AS1060" s="42" t="s">
        <v>1482</v>
      </c>
      <c r="AT1060" s="42" t="s">
        <v>1518</v>
      </c>
    </row>
    <row r="1061" spans="3:46"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V1061" s="42" t="s">
        <v>1260</v>
      </c>
      <c r="W1061" s="42">
        <v>8</v>
      </c>
      <c r="AC1061" s="42" t="s">
        <v>90</v>
      </c>
      <c r="AD1061" s="42" t="s">
        <v>1591</v>
      </c>
      <c r="AE1061" s="42" t="s">
        <v>1514</v>
      </c>
      <c r="AG1061" s="42" t="s">
        <v>1185</v>
      </c>
      <c r="AH1061" s="42" t="s">
        <v>1592</v>
      </c>
      <c r="AI1061" s="42" t="s">
        <v>28</v>
      </c>
      <c r="AJ1061" s="42" t="s">
        <v>1593</v>
      </c>
      <c r="AM1061" s="42" t="s">
        <v>1517</v>
      </c>
      <c r="AN1061" s="42"/>
      <c r="AO1061" s="42" t="s">
        <v>1185</v>
      </c>
      <c r="AP1061" s="42" t="s">
        <v>28</v>
      </c>
      <c r="AS1061" s="42" t="s">
        <v>1482</v>
      </c>
      <c r="AT1061" s="42" t="s">
        <v>1518</v>
      </c>
    </row>
    <row r="1062" spans="3:46"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V1062" s="42" t="s">
        <v>1260</v>
      </c>
      <c r="W1062" s="42">
        <v>8</v>
      </c>
      <c r="AC1062" s="42" t="s">
        <v>274</v>
      </c>
      <c r="AD1062" s="42" t="s">
        <v>1595</v>
      </c>
      <c r="AE1062" s="42" t="s">
        <v>1596</v>
      </c>
      <c r="AG1062" s="42" t="s">
        <v>1185</v>
      </c>
      <c r="AH1062" s="42" t="s">
        <v>1597</v>
      </c>
      <c r="AI1062" s="42" t="s">
        <v>28</v>
      </c>
      <c r="AJ1062" s="42" t="s">
        <v>1598</v>
      </c>
      <c r="AM1062" s="42" t="s">
        <v>1517</v>
      </c>
      <c r="AN1062" s="42"/>
      <c r="AO1062" s="42" t="s">
        <v>1185</v>
      </c>
      <c r="AP1062" s="42" t="s">
        <v>28</v>
      </c>
      <c r="AS1062" s="42" t="s">
        <v>1482</v>
      </c>
      <c r="AT1062" s="42" t="s">
        <v>1518</v>
      </c>
    </row>
    <row r="1063" spans="3:46"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V1063" s="42" t="s">
        <v>1260</v>
      </c>
      <c r="W1063" s="42">
        <v>8</v>
      </c>
      <c r="AC1063" s="42" t="s">
        <v>28</v>
      </c>
      <c r="AD1063" s="42" t="s">
        <v>1602</v>
      </c>
      <c r="AE1063" s="42" t="s">
        <v>1533</v>
      </c>
      <c r="AG1063" s="42" t="s">
        <v>1185</v>
      </c>
      <c r="AH1063" s="42" t="s">
        <v>1592</v>
      </c>
      <c r="AI1063" s="42" t="s">
        <v>28</v>
      </c>
      <c r="AJ1063" s="42" t="s">
        <v>1603</v>
      </c>
      <c r="AM1063" s="42" t="s">
        <v>1517</v>
      </c>
      <c r="AN1063" s="42"/>
      <c r="AO1063" s="42" t="s">
        <v>1185</v>
      </c>
      <c r="AP1063" s="42" t="s">
        <v>28</v>
      </c>
      <c r="AS1063" s="42" t="s">
        <v>1482</v>
      </c>
      <c r="AT1063" s="42" t="s">
        <v>1518</v>
      </c>
    </row>
    <row r="1064" spans="3:46"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V1064" s="42" t="s">
        <v>1260</v>
      </c>
      <c r="W1064" s="42">
        <v>8</v>
      </c>
      <c r="AC1064" s="42" t="s">
        <v>274</v>
      </c>
      <c r="AD1064" s="42" t="s">
        <v>1608</v>
      </c>
      <c r="AE1064" s="42" t="s">
        <v>1582</v>
      </c>
      <c r="AG1064" s="42" t="s">
        <v>1185</v>
      </c>
      <c r="AH1064" s="42" t="s">
        <v>1609</v>
      </c>
      <c r="AI1064" s="42" t="s">
        <v>28</v>
      </c>
      <c r="AJ1064" s="42" t="s">
        <v>1610</v>
      </c>
      <c r="AM1064" s="42" t="s">
        <v>1517</v>
      </c>
      <c r="AN1064" s="42"/>
      <c r="AO1064" s="42" t="s">
        <v>1185</v>
      </c>
      <c r="AP1064" s="42" t="s">
        <v>28</v>
      </c>
      <c r="AS1064" s="42" t="s">
        <v>1482</v>
      </c>
      <c r="AT1064" s="42" t="s">
        <v>1518</v>
      </c>
    </row>
    <row r="1065" spans="3:46"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V1065" s="42" t="s">
        <v>1184</v>
      </c>
      <c r="W1065" s="42">
        <v>8</v>
      </c>
      <c r="AC1065" s="42" t="s">
        <v>28</v>
      </c>
      <c r="AD1065" s="42" t="s">
        <v>1613</v>
      </c>
      <c r="AE1065" s="42" t="s">
        <v>1596</v>
      </c>
      <c r="AG1065" s="42" t="s">
        <v>1614</v>
      </c>
      <c r="AH1065" s="42" t="s">
        <v>1615</v>
      </c>
      <c r="AI1065" s="42" t="s">
        <v>28</v>
      </c>
      <c r="AJ1065" s="42" t="s">
        <v>1616</v>
      </c>
      <c r="AM1065" s="42" t="s">
        <v>1517</v>
      </c>
      <c r="AN1065" s="42"/>
      <c r="AO1065" s="42" t="s">
        <v>1617</v>
      </c>
      <c r="AP1065" s="42" t="s">
        <v>28</v>
      </c>
      <c r="AS1065" s="42" t="s">
        <v>1482</v>
      </c>
      <c r="AT1065" s="42" t="s">
        <v>1518</v>
      </c>
    </row>
    <row r="1066" spans="3:46"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V1066" s="42" t="s">
        <v>1260</v>
      </c>
      <c r="W1066" s="42">
        <v>8</v>
      </c>
      <c r="AC1066" s="42" t="s">
        <v>15</v>
      </c>
      <c r="AD1066" s="42" t="s">
        <v>1621</v>
      </c>
      <c r="AE1066" s="42" t="s">
        <v>1622</v>
      </c>
      <c r="AG1066" s="42" t="s">
        <v>1185</v>
      </c>
      <c r="AH1066" s="42" t="s">
        <v>1623</v>
      </c>
      <c r="AI1066" s="42" t="s">
        <v>15</v>
      </c>
      <c r="AJ1066" s="42" t="s">
        <v>1624</v>
      </c>
      <c r="AM1066" s="42" t="s">
        <v>1517</v>
      </c>
      <c r="AN1066" s="42"/>
      <c r="AO1066" s="42" t="s">
        <v>1185</v>
      </c>
      <c r="AP1066" s="42" t="s">
        <v>15</v>
      </c>
      <c r="AS1066" s="42" t="s">
        <v>1482</v>
      </c>
      <c r="AT1066" s="42" t="s">
        <v>1518</v>
      </c>
    </row>
    <row r="1067" spans="3:46"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V1067" s="42" t="s">
        <v>1260</v>
      </c>
      <c r="W1067" s="42">
        <v>8</v>
      </c>
      <c r="AC1067" s="42" t="s">
        <v>91</v>
      </c>
      <c r="AD1067" s="42" t="s">
        <v>1625</v>
      </c>
      <c r="AE1067" s="42" t="s">
        <v>1626</v>
      </c>
      <c r="AG1067" s="42" t="s">
        <v>1185</v>
      </c>
      <c r="AH1067" s="42" t="s">
        <v>1627</v>
      </c>
      <c r="AI1067" s="42" t="s">
        <v>15</v>
      </c>
      <c r="AJ1067" s="42" t="s">
        <v>1628</v>
      </c>
      <c r="AM1067" s="42" t="s">
        <v>1517</v>
      </c>
      <c r="AN1067" s="42"/>
      <c r="AO1067" s="42" t="s">
        <v>1185</v>
      </c>
      <c r="AP1067" s="42" t="s">
        <v>15</v>
      </c>
      <c r="AS1067" s="42" t="s">
        <v>1482</v>
      </c>
      <c r="AT1067" s="42" t="s">
        <v>1518</v>
      </c>
    </row>
    <row r="1068" spans="3:46"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V1068" s="42" t="s">
        <v>1260</v>
      </c>
      <c r="W1068" s="42">
        <v>8</v>
      </c>
      <c r="AC1068" s="42" t="s">
        <v>23</v>
      </c>
      <c r="AD1068" s="42" t="s">
        <v>1632</v>
      </c>
      <c r="AE1068" s="42" t="s">
        <v>1626</v>
      </c>
      <c r="AG1068" s="42" t="s">
        <v>1185</v>
      </c>
      <c r="AH1068" s="42" t="s">
        <v>1633</v>
      </c>
      <c r="AI1068" s="42" t="s">
        <v>15</v>
      </c>
      <c r="AJ1068" s="42" t="s">
        <v>1634</v>
      </c>
      <c r="AM1068" s="42" t="s">
        <v>1517</v>
      </c>
      <c r="AN1068" s="42"/>
      <c r="AO1068" s="42" t="s">
        <v>1185</v>
      </c>
      <c r="AP1068" s="42" t="s">
        <v>15</v>
      </c>
      <c r="AS1068" s="42" t="s">
        <v>1482</v>
      </c>
      <c r="AT1068" s="42" t="s">
        <v>1518</v>
      </c>
    </row>
    <row r="1069" spans="3:46"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V1069" s="42" t="s">
        <v>1260</v>
      </c>
      <c r="W1069" s="42">
        <v>8</v>
      </c>
      <c r="AC1069" s="42" t="s">
        <v>15</v>
      </c>
      <c r="AD1069" s="42" t="s">
        <v>1637</v>
      </c>
      <c r="AE1069" s="42" t="s">
        <v>1622</v>
      </c>
      <c r="AG1069" s="42" t="s">
        <v>1185</v>
      </c>
      <c r="AH1069" s="42" t="s">
        <v>1638</v>
      </c>
      <c r="AI1069" s="42" t="s">
        <v>15</v>
      </c>
      <c r="AJ1069" s="42" t="s">
        <v>1639</v>
      </c>
      <c r="AM1069" s="42" t="s">
        <v>1517</v>
      </c>
      <c r="AN1069" s="42"/>
      <c r="AO1069" s="42" t="s">
        <v>1185</v>
      </c>
      <c r="AP1069" s="42" t="s">
        <v>15</v>
      </c>
      <c r="AS1069" s="42" t="s">
        <v>1482</v>
      </c>
      <c r="AT1069" s="42" t="s">
        <v>1518</v>
      </c>
    </row>
    <row r="1070" spans="3:46"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V1070" s="42" t="s">
        <v>1260</v>
      </c>
      <c r="W1070" s="42">
        <v>8</v>
      </c>
      <c r="AC1070" s="42" t="s">
        <v>15</v>
      </c>
      <c r="AD1070" s="42" t="s">
        <v>1640</v>
      </c>
      <c r="AE1070" s="42" t="s">
        <v>1622</v>
      </c>
      <c r="AG1070" s="42" t="s">
        <v>1185</v>
      </c>
      <c r="AH1070" s="42" t="s">
        <v>1641</v>
      </c>
      <c r="AI1070" s="42" t="s">
        <v>15</v>
      </c>
      <c r="AJ1070" s="42" t="s">
        <v>1642</v>
      </c>
      <c r="AM1070" s="42" t="s">
        <v>1517</v>
      </c>
      <c r="AN1070" s="42"/>
      <c r="AO1070" s="42" t="s">
        <v>1185</v>
      </c>
      <c r="AP1070" s="42" t="s">
        <v>15</v>
      </c>
      <c r="AS1070" s="42" t="s">
        <v>1482</v>
      </c>
      <c r="AT1070" s="42" t="s">
        <v>1518</v>
      </c>
    </row>
    <row r="1071" spans="3:46"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V1071" s="42" t="s">
        <v>1260</v>
      </c>
      <c r="W1071" s="42">
        <v>8</v>
      </c>
      <c r="AC1071" s="42" t="s">
        <v>15</v>
      </c>
      <c r="AD1071" s="42" t="s">
        <v>1644</v>
      </c>
      <c r="AE1071" s="42" t="s">
        <v>1645</v>
      </c>
      <c r="AG1071" s="42" t="s">
        <v>1185</v>
      </c>
      <c r="AH1071" s="42" t="s">
        <v>1646</v>
      </c>
      <c r="AI1071" s="42" t="s">
        <v>15</v>
      </c>
      <c r="AJ1071" s="42" t="s">
        <v>1647</v>
      </c>
      <c r="AM1071" s="42" t="s">
        <v>1517</v>
      </c>
      <c r="AN1071" s="42"/>
      <c r="AO1071" s="42" t="s">
        <v>1185</v>
      </c>
      <c r="AP1071" s="42" t="s">
        <v>15</v>
      </c>
      <c r="AS1071" s="42" t="s">
        <v>1482</v>
      </c>
      <c r="AT1071" s="42" t="s">
        <v>1518</v>
      </c>
    </row>
    <row r="1072" spans="3:46"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V1072" s="42" t="s">
        <v>1260</v>
      </c>
      <c r="W1072" s="42">
        <v>8</v>
      </c>
      <c r="AC1072" s="42" t="s">
        <v>15</v>
      </c>
      <c r="AD1072" s="42" t="s">
        <v>1651</v>
      </c>
      <c r="AE1072" s="42" t="s">
        <v>1652</v>
      </c>
      <c r="AG1072" s="42" t="s">
        <v>1185</v>
      </c>
      <c r="AH1072" s="42" t="s">
        <v>1653</v>
      </c>
      <c r="AI1072" s="42" t="s">
        <v>15</v>
      </c>
      <c r="AJ1072" s="42" t="s">
        <v>1654</v>
      </c>
      <c r="AM1072" s="42" t="s">
        <v>1517</v>
      </c>
      <c r="AN1072" s="42"/>
      <c r="AO1072" s="42" t="s">
        <v>1185</v>
      </c>
      <c r="AP1072" s="42" t="s">
        <v>15</v>
      </c>
      <c r="AS1072" s="42" t="s">
        <v>1482</v>
      </c>
      <c r="AT1072" s="42" t="s">
        <v>1518</v>
      </c>
    </row>
    <row r="1073" spans="3:46"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V1073" s="42" t="s">
        <v>1260</v>
      </c>
      <c r="W1073" s="42">
        <v>8</v>
      </c>
      <c r="AC1073" s="42" t="s">
        <v>27</v>
      </c>
      <c r="AD1073" s="42" t="s">
        <v>1657</v>
      </c>
      <c r="AE1073" s="42" t="s">
        <v>1525</v>
      </c>
      <c r="AG1073" s="42" t="s">
        <v>1185</v>
      </c>
      <c r="AH1073" s="42" t="s">
        <v>1658</v>
      </c>
      <c r="AI1073" s="42" t="s">
        <v>16</v>
      </c>
      <c r="AJ1073" s="42" t="s">
        <v>1659</v>
      </c>
      <c r="AM1073" s="42" t="s">
        <v>1517</v>
      </c>
      <c r="AN1073" s="42"/>
      <c r="AO1073" s="42" t="s">
        <v>1185</v>
      </c>
      <c r="AP1073" s="42" t="s">
        <v>16</v>
      </c>
      <c r="AS1073" s="42" t="s">
        <v>1482</v>
      </c>
      <c r="AT1073" s="42" t="s">
        <v>1518</v>
      </c>
    </row>
    <row r="1074" spans="3:46"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V1074" s="42" t="s">
        <v>1260</v>
      </c>
      <c r="W1074" s="42">
        <v>8</v>
      </c>
      <c r="AC1074" s="42" t="s">
        <v>15</v>
      </c>
      <c r="AD1074" s="42" t="s">
        <v>1660</v>
      </c>
      <c r="AE1074" s="42" t="s">
        <v>1661</v>
      </c>
      <c r="AG1074" s="42" t="s">
        <v>1185</v>
      </c>
      <c r="AH1074" s="42" t="s">
        <v>1662</v>
      </c>
      <c r="AI1074" s="42" t="s">
        <v>16</v>
      </c>
      <c r="AJ1074" s="42" t="s">
        <v>1663</v>
      </c>
      <c r="AM1074" s="42" t="s">
        <v>1517</v>
      </c>
      <c r="AN1074" s="42"/>
      <c r="AO1074" s="42" t="s">
        <v>1185</v>
      </c>
      <c r="AP1074" s="42" t="s">
        <v>16</v>
      </c>
      <c r="AS1074" s="42" t="s">
        <v>1482</v>
      </c>
      <c r="AT1074" s="42" t="s">
        <v>1518</v>
      </c>
    </row>
    <row r="1075" spans="3:46"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V1075" s="42" t="s">
        <v>1260</v>
      </c>
      <c r="W1075" s="42">
        <v>8</v>
      </c>
      <c r="AC1075" s="42" t="s">
        <v>17</v>
      </c>
      <c r="AD1075" s="42" t="s">
        <v>1667</v>
      </c>
      <c r="AE1075" s="42" t="s">
        <v>1668</v>
      </c>
      <c r="AG1075" s="42" t="s">
        <v>1185</v>
      </c>
      <c r="AH1075" s="42" t="s">
        <v>1669</v>
      </c>
      <c r="AI1075" s="42" t="s">
        <v>28</v>
      </c>
      <c r="AJ1075" s="42" t="s">
        <v>1670</v>
      </c>
      <c r="AM1075" s="42" t="s">
        <v>1517</v>
      </c>
      <c r="AN1075" s="42"/>
      <c r="AO1075" s="42" t="s">
        <v>1185</v>
      </c>
      <c r="AP1075" s="42" t="s">
        <v>28</v>
      </c>
      <c r="AS1075" s="42" t="s">
        <v>1482</v>
      </c>
      <c r="AT1075" s="42" t="s">
        <v>1518</v>
      </c>
    </row>
    <row r="1076" spans="3:46"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V1076" s="42" t="s">
        <v>1260</v>
      </c>
      <c r="W1076" s="42">
        <v>8</v>
      </c>
      <c r="AC1076" s="42" t="s">
        <v>15</v>
      </c>
      <c r="AD1076" s="42" t="s">
        <v>1674</v>
      </c>
      <c r="AE1076" s="42" t="s">
        <v>1675</v>
      </c>
      <c r="AG1076" s="42" t="s">
        <v>1185</v>
      </c>
      <c r="AH1076" s="42" t="s">
        <v>1676</v>
      </c>
      <c r="AI1076" s="42" t="s">
        <v>23</v>
      </c>
      <c r="AJ1076" s="42" t="s">
        <v>1677</v>
      </c>
      <c r="AM1076" s="42" t="s">
        <v>1517</v>
      </c>
      <c r="AN1076" s="42"/>
      <c r="AO1076" s="42" t="s">
        <v>1185</v>
      </c>
      <c r="AP1076" s="42" t="s">
        <v>23</v>
      </c>
      <c r="AS1076" s="42" t="s">
        <v>1482</v>
      </c>
      <c r="AT1076" s="42" t="s">
        <v>1518</v>
      </c>
    </row>
    <row r="1077" spans="3:46"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V1077" s="42" t="s">
        <v>1260</v>
      </c>
      <c r="W1077" s="42">
        <v>8</v>
      </c>
      <c r="AC1077" s="42" t="s">
        <v>105</v>
      </c>
      <c r="AD1077" s="42" t="s">
        <v>1680</v>
      </c>
      <c r="AE1077" s="42" t="s">
        <v>1525</v>
      </c>
      <c r="AG1077" s="42" t="s">
        <v>1614</v>
      </c>
      <c r="AH1077" s="42" t="s">
        <v>1681</v>
      </c>
      <c r="AI1077" s="42" t="s">
        <v>87</v>
      </c>
      <c r="AJ1077" s="42" t="s">
        <v>1682</v>
      </c>
      <c r="AM1077" s="42" t="s">
        <v>1517</v>
      </c>
      <c r="AN1077" s="42"/>
      <c r="AO1077" s="42" t="s">
        <v>1185</v>
      </c>
      <c r="AP1077" s="42" t="s">
        <v>87</v>
      </c>
      <c r="AS1077" s="42" t="s">
        <v>1482</v>
      </c>
      <c r="AT1077" s="42" t="s">
        <v>1518</v>
      </c>
    </row>
    <row r="1078" spans="3:46"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V1078" s="42" t="s">
        <v>1260</v>
      </c>
      <c r="W1078" s="42">
        <v>8</v>
      </c>
      <c r="AC1078" s="42" t="s">
        <v>91</v>
      </c>
      <c r="AD1078" s="42" t="s">
        <v>1683</v>
      </c>
      <c r="AE1078" s="42" t="s">
        <v>1525</v>
      </c>
      <c r="AG1078" s="42" t="s">
        <v>1614</v>
      </c>
      <c r="AH1078" s="42" t="s">
        <v>1684</v>
      </c>
      <c r="AI1078" s="42" t="s">
        <v>87</v>
      </c>
      <c r="AJ1078" s="42" t="s">
        <v>1685</v>
      </c>
      <c r="AM1078" s="42" t="s">
        <v>1517</v>
      </c>
      <c r="AN1078" s="42"/>
      <c r="AO1078" s="42" t="s">
        <v>1185</v>
      </c>
      <c r="AP1078" s="42" t="s">
        <v>87</v>
      </c>
      <c r="AS1078" s="42" t="s">
        <v>1482</v>
      </c>
      <c r="AT1078" s="42" t="s">
        <v>1518</v>
      </c>
    </row>
    <row r="1079" spans="3:46"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V1079" s="42" t="s">
        <v>1260</v>
      </c>
      <c r="W1079" s="42">
        <v>8</v>
      </c>
      <c r="AC1079" s="42" t="s">
        <v>301</v>
      </c>
      <c r="AD1079" s="42" t="s">
        <v>1687</v>
      </c>
      <c r="AE1079" s="42" t="s">
        <v>1533</v>
      </c>
      <c r="AG1079" s="42" t="s">
        <v>1185</v>
      </c>
      <c r="AH1079" s="42" t="s">
        <v>1688</v>
      </c>
      <c r="AI1079" s="42" t="s">
        <v>87</v>
      </c>
      <c r="AJ1079" s="42" t="s">
        <v>1689</v>
      </c>
      <c r="AM1079" s="42" t="s">
        <v>1517</v>
      </c>
      <c r="AN1079" s="42"/>
      <c r="AO1079" s="42" t="s">
        <v>1185</v>
      </c>
      <c r="AP1079" s="42" t="s">
        <v>87</v>
      </c>
      <c r="AS1079" s="42" t="s">
        <v>1482</v>
      </c>
      <c r="AT1079" s="42" t="s">
        <v>1518</v>
      </c>
    </row>
    <row r="1080" spans="3:46"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V1080" s="42" t="s">
        <v>1260</v>
      </c>
      <c r="W1080" s="42">
        <v>8</v>
      </c>
      <c r="AC1080" s="42" t="s">
        <v>15</v>
      </c>
      <c r="AD1080" s="42" t="s">
        <v>1690</v>
      </c>
      <c r="AE1080" s="42" t="s">
        <v>1691</v>
      </c>
      <c r="AG1080" s="42" t="s">
        <v>1614</v>
      </c>
      <c r="AH1080" s="42" t="s">
        <v>1681</v>
      </c>
      <c r="AI1080" s="42" t="s">
        <v>87</v>
      </c>
      <c r="AJ1080" s="42" t="s">
        <v>1692</v>
      </c>
      <c r="AM1080" s="42" t="s">
        <v>1517</v>
      </c>
      <c r="AN1080" s="42"/>
      <c r="AO1080" s="42" t="s">
        <v>1185</v>
      </c>
      <c r="AP1080" s="42" t="s">
        <v>87</v>
      </c>
      <c r="AS1080" s="42" t="s">
        <v>1482</v>
      </c>
      <c r="AT1080" s="42" t="s">
        <v>1518</v>
      </c>
    </row>
    <row r="1081" spans="3:46"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V1081" s="42" t="s">
        <v>1260</v>
      </c>
      <c r="W1081" s="42">
        <v>8</v>
      </c>
      <c r="AC1081" s="42" t="s">
        <v>87</v>
      </c>
      <c r="AD1081" s="42" t="s">
        <v>1693</v>
      </c>
      <c r="AE1081" s="42" t="s">
        <v>1533</v>
      </c>
      <c r="AG1081" s="42" t="s">
        <v>1614</v>
      </c>
      <c r="AH1081" s="42" t="s">
        <v>1684</v>
      </c>
      <c r="AI1081" s="42" t="s">
        <v>87</v>
      </c>
      <c r="AJ1081" s="42" t="s">
        <v>1694</v>
      </c>
      <c r="AM1081" s="42" t="s">
        <v>1517</v>
      </c>
      <c r="AN1081" s="42"/>
      <c r="AO1081" s="42" t="s">
        <v>1185</v>
      </c>
      <c r="AP1081" s="42" t="s">
        <v>87</v>
      </c>
      <c r="AS1081" s="42" t="s">
        <v>1482</v>
      </c>
      <c r="AT1081" s="42" t="s">
        <v>1518</v>
      </c>
    </row>
    <row r="1082" spans="3:46"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</row>
    <row r="1083" spans="3:46"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</row>
    <row r="1084" spans="3:46"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</row>
    <row r="1085" spans="3:46"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</row>
    <row r="1086" spans="3:46"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</row>
    <row r="1087" spans="3:46"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</row>
    <row r="1088" spans="3:46"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</row>
    <row r="1089" spans="3:13"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</row>
    <row r="1090" spans="3:13">
      <c r="G1090" s="1"/>
      <c r="K1090" s="1"/>
      <c r="L1090" s="1"/>
    </row>
    <row r="1091" spans="3:13">
      <c r="K1091" s="1"/>
      <c r="L1091" s="1"/>
    </row>
    <row r="1092" spans="3:13">
      <c r="K1092" s="1"/>
      <c r="L1092" s="1"/>
    </row>
    <row r="1093" spans="3:13">
      <c r="K1093" s="1"/>
      <c r="L1093" s="1"/>
    </row>
    <row r="1094" spans="3:13">
      <c r="K1094" s="1"/>
      <c r="L1094" s="1"/>
    </row>
    <row r="1095" spans="3:13">
      <c r="K1095" s="1"/>
      <c r="L1095" s="1"/>
    </row>
    <row r="1096" spans="3:13">
      <c r="K1096" s="1"/>
      <c r="L1096" s="1"/>
    </row>
    <row r="1097" spans="3:13">
      <c r="K1097" s="1"/>
      <c r="L1097" s="1"/>
    </row>
    <row r="1098" spans="3:13">
      <c r="K1098" s="1"/>
      <c r="L1098" s="1"/>
    </row>
    <row r="1099" spans="3:13">
      <c r="K1099" s="1"/>
      <c r="L1099" s="1"/>
    </row>
    <row r="1100" spans="3:13">
      <c r="K1100" s="1"/>
      <c r="L1100" s="1"/>
    </row>
    <row r="1101" spans="3:13">
      <c r="K1101" s="1"/>
      <c r="L1101" s="1"/>
    </row>
    <row r="1102" spans="3:13">
      <c r="K1102" s="1"/>
      <c r="L1102" s="1"/>
    </row>
    <row r="1103" spans="3:13">
      <c r="K1103" s="1"/>
      <c r="L1103" s="1"/>
    </row>
    <row r="1104" spans="3:13">
      <c r="K1104" s="1"/>
      <c r="L1104" s="1"/>
    </row>
    <row r="1105" spans="11:12">
      <c r="K1105" s="1"/>
      <c r="L1105" s="1"/>
    </row>
    <row r="1106" spans="11:12">
      <c r="K1106" s="1"/>
      <c r="L1106" s="1"/>
    </row>
    <row r="1107" spans="11:12">
      <c r="K1107" s="1"/>
      <c r="L1107" s="1"/>
    </row>
    <row r="1108" spans="11:12">
      <c r="K1108" s="1"/>
      <c r="L1108" s="1"/>
    </row>
    <row r="1109" spans="11:12">
      <c r="K1109" s="1"/>
      <c r="L1109" s="1"/>
    </row>
    <row r="1110" spans="11:12">
      <c r="K1110" s="1"/>
      <c r="L1110" s="1"/>
    </row>
    <row r="1111" spans="11:12">
      <c r="K1111" s="1"/>
      <c r="L1111" s="1"/>
    </row>
    <row r="1112" spans="11:12">
      <c r="K1112" s="1"/>
      <c r="L1112" s="1"/>
    </row>
    <row r="1113" spans="11:12">
      <c r="K1113" s="1"/>
      <c r="L1113" s="1"/>
    </row>
    <row r="1114" spans="11:12">
      <c r="K1114" s="1"/>
      <c r="L1114" s="1"/>
    </row>
    <row r="1115" spans="11:12">
      <c r="K1115" s="1"/>
      <c r="L1115" s="1"/>
    </row>
    <row r="1116" spans="11:12">
      <c r="K1116" s="1"/>
      <c r="L1116" s="1"/>
    </row>
    <row r="1117" spans="11:12">
      <c r="K1117" s="1"/>
      <c r="L1117" s="1"/>
    </row>
    <row r="1118" spans="11:12">
      <c r="K1118" s="1"/>
      <c r="L1118" s="1"/>
    </row>
    <row r="1119" spans="11:12">
      <c r="K1119" s="1"/>
      <c r="L1119" s="1"/>
    </row>
    <row r="1120" spans="11:12">
      <c r="K1120" s="1"/>
      <c r="L1120" s="1"/>
    </row>
    <row r="1121" spans="11:12">
      <c r="K1121" s="1"/>
      <c r="L1121" s="1"/>
    </row>
    <row r="1122" spans="11:12">
      <c r="K1122" s="1"/>
      <c r="L1122" s="1"/>
    </row>
    <row r="1123" spans="11:12">
      <c r="K1123" s="1"/>
      <c r="L1123" s="1"/>
    </row>
    <row r="1124" spans="11:12">
      <c r="K1124" s="1"/>
      <c r="L1124" s="1"/>
    </row>
    <row r="1125" spans="11:12">
      <c r="K1125" s="1"/>
      <c r="L1125" s="1"/>
    </row>
    <row r="1126" spans="11:12">
      <c r="K1126" s="1"/>
      <c r="L1126" s="1"/>
    </row>
    <row r="1127" spans="11:12">
      <c r="K1127" s="1"/>
      <c r="L1127" s="1"/>
    </row>
    <row r="1128" spans="11:12">
      <c r="K1128" s="1"/>
      <c r="L1128" s="1"/>
    </row>
    <row r="1129" spans="11:12">
      <c r="K1129" s="1"/>
      <c r="L1129" s="1"/>
    </row>
    <row r="1130" spans="11:12">
      <c r="K1130" s="1"/>
      <c r="L1130" s="1"/>
    </row>
    <row r="1131" spans="11:12">
      <c r="K1131" s="1"/>
      <c r="L1131" s="1"/>
    </row>
    <row r="1132" spans="11:12">
      <c r="K1132" s="1"/>
      <c r="L1132" s="1"/>
    </row>
    <row r="1133" spans="11:12">
      <c r="K1133" s="1"/>
      <c r="L1133" s="1"/>
    </row>
    <row r="1134" spans="11:12">
      <c r="K1134" s="1"/>
      <c r="L1134" s="1"/>
    </row>
    <row r="1135" spans="11:12">
      <c r="K1135" s="1"/>
      <c r="L1135" s="1"/>
    </row>
    <row r="1136" spans="11:12">
      <c r="K1136" s="1"/>
      <c r="L1136" s="1"/>
    </row>
    <row r="1137" spans="11:12">
      <c r="K1137" s="1"/>
      <c r="L1137" s="1"/>
    </row>
    <row r="1138" spans="11:12">
      <c r="K1138" s="1"/>
      <c r="L1138" s="1"/>
    </row>
    <row r="1139" spans="11:12">
      <c r="K1139" s="1"/>
      <c r="L1139" s="1"/>
    </row>
    <row r="1140" spans="11:12">
      <c r="K1140" s="1"/>
      <c r="L1140" s="1"/>
    </row>
    <row r="1141" spans="11:12">
      <c r="K1141" s="1"/>
      <c r="L1141" s="1"/>
    </row>
    <row r="1142" spans="11:12">
      <c r="K1142" s="1"/>
      <c r="L1142" s="1"/>
    </row>
    <row r="1143" spans="11:12">
      <c r="K1143" s="1"/>
      <c r="L1143" s="1"/>
    </row>
    <row r="1144" spans="11:12">
      <c r="K1144" s="1"/>
      <c r="L1144" s="1"/>
    </row>
    <row r="1145" spans="11:12">
      <c r="K1145" s="1"/>
      <c r="L1145" s="1"/>
    </row>
    <row r="1146" spans="11:12">
      <c r="K1146" s="1"/>
      <c r="L1146" s="1"/>
    </row>
    <row r="1147" spans="11:12">
      <c r="K1147" s="1"/>
      <c r="L1147" s="1"/>
    </row>
    <row r="1148" spans="11:12">
      <c r="K1148" s="1"/>
      <c r="L1148" s="1"/>
    </row>
    <row r="1149" spans="11:12">
      <c r="K1149" s="1"/>
      <c r="L1149" s="1"/>
    </row>
    <row r="1150" spans="11:12">
      <c r="K1150" s="1"/>
      <c r="L1150" s="1"/>
    </row>
    <row r="1151" spans="11:12">
      <c r="K1151" s="1"/>
      <c r="L1151" s="1"/>
    </row>
    <row r="1152" spans="11:12">
      <c r="K1152" s="1"/>
      <c r="L1152" s="1"/>
    </row>
    <row r="1153" spans="11:12">
      <c r="K1153" s="1"/>
      <c r="L1153" s="1"/>
    </row>
    <row r="1154" spans="11:12">
      <c r="K1154" s="1"/>
      <c r="L1154" s="1"/>
    </row>
    <row r="1155" spans="11:12">
      <c r="K1155" s="1"/>
      <c r="L1155" s="1"/>
    </row>
    <row r="1156" spans="11:12">
      <c r="K1156" s="1"/>
      <c r="L1156" s="1"/>
    </row>
    <row r="1157" spans="11:12">
      <c r="K1157" s="1"/>
      <c r="L1157" s="1"/>
    </row>
    <row r="1158" spans="11:12">
      <c r="K1158" s="1"/>
      <c r="L1158" s="1"/>
    </row>
    <row r="1159" spans="11:12">
      <c r="K1159" s="1"/>
      <c r="L1159" s="1"/>
    </row>
    <row r="1160" spans="11:12">
      <c r="K1160" s="1"/>
      <c r="L1160" s="1"/>
    </row>
    <row r="1161" spans="11:12">
      <c r="K1161" s="1"/>
      <c r="L1161" s="1"/>
    </row>
    <row r="1162" spans="11:12">
      <c r="K1162" s="1"/>
      <c r="L1162" s="1"/>
    </row>
    <row r="1163" spans="11:12">
      <c r="K1163" s="1"/>
      <c r="L1163" s="1"/>
    </row>
    <row r="1164" spans="11:12">
      <c r="K1164" s="1"/>
      <c r="L1164" s="1"/>
    </row>
    <row r="1165" spans="11:12">
      <c r="K1165" s="1"/>
      <c r="L1165" s="1"/>
    </row>
    <row r="1166" spans="11:12">
      <c r="K1166" s="1"/>
      <c r="L1166" s="1"/>
    </row>
    <row r="1167" spans="11:12">
      <c r="K1167" s="1"/>
      <c r="L1167" s="1"/>
    </row>
    <row r="1168" spans="11:12">
      <c r="K1168" s="1"/>
      <c r="L1168" s="1"/>
    </row>
    <row r="1169" spans="11:12">
      <c r="K1169" s="1"/>
      <c r="L1169" s="1"/>
    </row>
    <row r="1170" spans="11:12">
      <c r="K1170" s="1"/>
      <c r="L1170" s="1"/>
    </row>
    <row r="1171" spans="11:12">
      <c r="K1171" s="1"/>
      <c r="L1171" s="1"/>
    </row>
    <row r="1172" spans="11:12">
      <c r="K1172" s="1"/>
      <c r="L1172" s="1"/>
    </row>
    <row r="1173" spans="11:12">
      <c r="K1173" s="1"/>
      <c r="L1173" s="1"/>
    </row>
    <row r="1174" spans="11:12">
      <c r="K1174" s="1"/>
      <c r="L1174" s="1"/>
    </row>
    <row r="1175" spans="11:12">
      <c r="K1175" s="1"/>
      <c r="L1175" s="1"/>
    </row>
    <row r="1176" spans="11:12">
      <c r="K1176" s="1"/>
      <c r="L1176" s="1"/>
    </row>
    <row r="1177" spans="11:12">
      <c r="K1177" s="1"/>
      <c r="L1177" s="1"/>
    </row>
    <row r="1178" spans="11:12">
      <c r="K1178" s="1"/>
      <c r="L1178" s="1"/>
    </row>
    <row r="1179" spans="11:12">
      <c r="K1179" s="1"/>
      <c r="L1179" s="1"/>
    </row>
    <row r="1180" spans="11:12">
      <c r="K1180" s="1"/>
      <c r="L1180" s="1"/>
    </row>
    <row r="1181" spans="11:12">
      <c r="K1181" s="1"/>
      <c r="L1181" s="1"/>
    </row>
    <row r="1182" spans="11:12">
      <c r="K1182" s="1"/>
      <c r="L1182" s="1"/>
    </row>
    <row r="1183" spans="11:12">
      <c r="K1183" s="1"/>
      <c r="L1183" s="1"/>
    </row>
    <row r="1184" spans="11:12">
      <c r="K1184" s="1"/>
      <c r="L1184" s="1"/>
    </row>
    <row r="1185" spans="11:12">
      <c r="K1185" s="1"/>
      <c r="L1185" s="1"/>
    </row>
    <row r="1186" spans="11:12">
      <c r="K1186" s="1"/>
      <c r="L1186" s="1"/>
    </row>
    <row r="1187" spans="11:12">
      <c r="K1187" s="1"/>
      <c r="L1187" s="1"/>
    </row>
    <row r="1188" spans="11:12">
      <c r="K1188" s="1"/>
      <c r="L1188" s="1"/>
    </row>
    <row r="1189" spans="11:12">
      <c r="K1189" s="1"/>
      <c r="L1189" s="1"/>
    </row>
    <row r="1190" spans="11:12">
      <c r="K1190" s="1"/>
      <c r="L1190" s="1"/>
    </row>
    <row r="1191" spans="11:12">
      <c r="K1191" s="1"/>
      <c r="L1191" s="1"/>
    </row>
    <row r="1192" spans="11:12">
      <c r="K1192" s="1"/>
      <c r="L1192" s="1"/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A637B-FE02-435C-B32C-BFB1D2B5C0ED}">
  <dimension ref="B2:K52"/>
  <sheetViews>
    <sheetView zoomScale="91" workbookViewId="0">
      <selection activeCell="N19" sqref="N19"/>
    </sheetView>
  </sheetViews>
  <sheetFormatPr defaultColWidth="8.875" defaultRowHeight="18.75"/>
  <cols>
    <col min="6" max="6" width="21.625" customWidth="1"/>
    <col min="7" max="7" width="16.375" customWidth="1"/>
    <col min="8" max="8" width="13" customWidth="1"/>
  </cols>
  <sheetData>
    <row r="2" spans="2:11">
      <c r="B2" s="3" t="s">
        <v>1177</v>
      </c>
      <c r="C2" s="3" t="s">
        <v>1178</v>
      </c>
      <c r="D2" s="3" t="s">
        <v>1179</v>
      </c>
      <c r="E2" s="3" t="s">
        <v>2</v>
      </c>
      <c r="F2" s="3" t="s">
        <v>3</v>
      </c>
      <c r="G2" s="3" t="s">
        <v>1180</v>
      </c>
      <c r="H2" s="3" t="s">
        <v>1181</v>
      </c>
      <c r="I2" s="3" t="s">
        <v>1182</v>
      </c>
      <c r="J2" s="3" t="s">
        <v>1183</v>
      </c>
    </row>
    <row r="3" spans="2:11">
      <c r="B3" s="3" t="s">
        <v>1184</v>
      </c>
      <c r="C3" s="3" t="s">
        <v>1185</v>
      </c>
      <c r="D3" s="3">
        <v>8</v>
      </c>
      <c r="E3" s="3" t="s">
        <v>1186</v>
      </c>
      <c r="F3" s="3" t="s">
        <v>1187</v>
      </c>
      <c r="G3" s="3" t="s">
        <v>1188</v>
      </c>
      <c r="H3" s="3" t="s">
        <v>1189</v>
      </c>
      <c r="I3" s="3" t="s">
        <v>1190</v>
      </c>
      <c r="J3" s="3" t="s">
        <v>91</v>
      </c>
      <c r="K3" s="3" t="str">
        <f>E3</f>
        <v>492325</v>
      </c>
    </row>
    <row r="4" spans="2:11">
      <c r="B4" s="3" t="s">
        <v>1184</v>
      </c>
      <c r="C4" s="3" t="s">
        <v>1185</v>
      </c>
      <c r="D4" s="3">
        <v>8</v>
      </c>
      <c r="E4" s="3" t="s">
        <v>1191</v>
      </c>
      <c r="F4" s="3" t="s">
        <v>14</v>
      </c>
      <c r="G4" s="3" t="s">
        <v>1192</v>
      </c>
      <c r="H4" s="3" t="s">
        <v>1193</v>
      </c>
      <c r="I4" s="3" t="s">
        <v>1194</v>
      </c>
      <c r="J4" s="3" t="s">
        <v>28</v>
      </c>
      <c r="K4" s="3" t="str">
        <f t="shared" ref="K4:K48" si="0">E4</f>
        <v>492276</v>
      </c>
    </row>
    <row r="5" spans="2:11">
      <c r="B5" s="3" t="s">
        <v>1184</v>
      </c>
      <c r="C5" s="3" t="s">
        <v>1185</v>
      </c>
      <c r="D5" s="3">
        <v>8</v>
      </c>
      <c r="E5" s="3" t="s">
        <v>1195</v>
      </c>
      <c r="F5" s="3" t="s">
        <v>42</v>
      </c>
      <c r="G5" s="3" t="s">
        <v>1196</v>
      </c>
      <c r="H5" s="3" t="s">
        <v>1197</v>
      </c>
      <c r="I5" s="3" t="s">
        <v>1198</v>
      </c>
      <c r="J5" s="3" t="s">
        <v>43</v>
      </c>
      <c r="K5" s="3" t="str">
        <f t="shared" si="0"/>
        <v>490109</v>
      </c>
    </row>
    <row r="6" spans="2:11">
      <c r="B6" s="3" t="s">
        <v>1184</v>
      </c>
      <c r="C6" s="3" t="s">
        <v>1185</v>
      </c>
      <c r="D6" s="3">
        <v>8</v>
      </c>
      <c r="E6" s="3" t="s">
        <v>1199</v>
      </c>
      <c r="F6" s="3" t="s">
        <v>85</v>
      </c>
      <c r="G6" s="3" t="s">
        <v>1200</v>
      </c>
      <c r="H6" s="3" t="s">
        <v>1201</v>
      </c>
      <c r="I6" s="3" t="s">
        <v>4301</v>
      </c>
      <c r="J6" s="3" t="s">
        <v>28</v>
      </c>
      <c r="K6" s="3" t="str">
        <f t="shared" si="0"/>
        <v>492273</v>
      </c>
    </row>
    <row r="7" spans="2:11">
      <c r="B7" s="3" t="s">
        <v>1184</v>
      </c>
      <c r="C7" s="3" t="s">
        <v>1185</v>
      </c>
      <c r="D7" s="3">
        <v>8</v>
      </c>
      <c r="E7" s="3" t="s">
        <v>1202</v>
      </c>
      <c r="F7" s="3" t="s">
        <v>213</v>
      </c>
      <c r="G7" s="3" t="s">
        <v>1203</v>
      </c>
      <c r="H7" s="3" t="s">
        <v>1204</v>
      </c>
      <c r="I7" s="3" t="s">
        <v>1205</v>
      </c>
      <c r="J7" s="3" t="s">
        <v>28</v>
      </c>
      <c r="K7" s="3" t="str">
        <f t="shared" si="0"/>
        <v>492443</v>
      </c>
    </row>
    <row r="8" spans="2:11">
      <c r="B8" s="3" t="s">
        <v>1184</v>
      </c>
      <c r="C8" s="3" t="s">
        <v>1185</v>
      </c>
      <c r="D8" s="3">
        <v>8</v>
      </c>
      <c r="E8" s="3" t="s">
        <v>1206</v>
      </c>
      <c r="F8" s="3" t="s">
        <v>250</v>
      </c>
      <c r="G8" s="3" t="s">
        <v>1207</v>
      </c>
      <c r="H8" s="3" t="s">
        <v>1208</v>
      </c>
      <c r="I8" s="3" t="s">
        <v>1209</v>
      </c>
      <c r="J8" s="3" t="s">
        <v>16</v>
      </c>
      <c r="K8" s="3" t="str">
        <f t="shared" si="0"/>
        <v>490107</v>
      </c>
    </row>
    <row r="9" spans="2:11">
      <c r="B9" s="3" t="s">
        <v>1184</v>
      </c>
      <c r="C9" s="3" t="s">
        <v>1185</v>
      </c>
      <c r="D9" s="3">
        <v>8</v>
      </c>
      <c r="E9" s="3" t="s">
        <v>1210</v>
      </c>
      <c r="F9" s="3" t="s">
        <v>267</v>
      </c>
      <c r="G9" s="3" t="s">
        <v>1211</v>
      </c>
      <c r="H9" s="3" t="s">
        <v>1212</v>
      </c>
      <c r="I9" s="3" t="s">
        <v>1213</v>
      </c>
      <c r="J9" s="3" t="s">
        <v>28</v>
      </c>
      <c r="K9" s="3" t="str">
        <f t="shared" si="0"/>
        <v>492314</v>
      </c>
    </row>
    <row r="10" spans="2:11">
      <c r="B10" s="3" t="s">
        <v>1184</v>
      </c>
      <c r="C10" s="3" t="s">
        <v>1185</v>
      </c>
      <c r="D10" s="3">
        <v>8</v>
      </c>
      <c r="E10" s="3" t="s">
        <v>1214</v>
      </c>
      <c r="F10" s="3" t="s">
        <v>281</v>
      </c>
      <c r="G10" s="3" t="s">
        <v>1215</v>
      </c>
      <c r="H10" s="3" t="s">
        <v>1216</v>
      </c>
      <c r="I10" s="3" t="s">
        <v>1217</v>
      </c>
      <c r="J10" s="3" t="s">
        <v>17</v>
      </c>
      <c r="K10" s="3" t="str">
        <f t="shared" si="0"/>
        <v>490096</v>
      </c>
    </row>
    <row r="11" spans="2:11">
      <c r="B11" s="3" t="s">
        <v>1184</v>
      </c>
      <c r="C11" s="3" t="s">
        <v>1185</v>
      </c>
      <c r="D11" s="3">
        <v>8</v>
      </c>
      <c r="E11" s="3" t="s">
        <v>1218</v>
      </c>
      <c r="F11" s="3" t="s">
        <v>342</v>
      </c>
      <c r="G11" s="3" t="s">
        <v>1219</v>
      </c>
      <c r="H11" s="3" t="s">
        <v>1220</v>
      </c>
      <c r="I11" s="3" t="s">
        <v>1221</v>
      </c>
      <c r="J11" s="3" t="s">
        <v>17</v>
      </c>
      <c r="K11" s="3" t="str">
        <f t="shared" si="0"/>
        <v>490077</v>
      </c>
    </row>
    <row r="12" spans="2:11">
      <c r="B12" s="3" t="s">
        <v>1184</v>
      </c>
      <c r="C12" s="3" t="s">
        <v>1185</v>
      </c>
      <c r="D12" s="3">
        <v>8</v>
      </c>
      <c r="E12" s="3" t="s">
        <v>1222</v>
      </c>
      <c r="F12" s="3" t="s">
        <v>369</v>
      </c>
      <c r="G12" s="3" t="s">
        <v>1223</v>
      </c>
      <c r="H12" s="3" t="s">
        <v>1224</v>
      </c>
      <c r="I12" s="3" t="s">
        <v>1225</v>
      </c>
      <c r="J12" s="3" t="s">
        <v>28</v>
      </c>
      <c r="K12" s="3" t="str">
        <f t="shared" si="0"/>
        <v>492277</v>
      </c>
    </row>
    <row r="13" spans="2:11">
      <c r="B13" s="3" t="s">
        <v>1184</v>
      </c>
      <c r="C13" s="3" t="s">
        <v>1185</v>
      </c>
      <c r="D13" s="3">
        <v>8</v>
      </c>
      <c r="E13" s="3" t="s">
        <v>1226</v>
      </c>
      <c r="F13" s="3" t="s">
        <v>375</v>
      </c>
      <c r="G13" s="3" t="s">
        <v>1227</v>
      </c>
      <c r="H13" s="3" t="s">
        <v>1228</v>
      </c>
      <c r="I13" s="3" t="s">
        <v>1229</v>
      </c>
      <c r="J13" s="3" t="s">
        <v>28</v>
      </c>
      <c r="K13" s="3" t="str">
        <f t="shared" si="0"/>
        <v>492282</v>
      </c>
    </row>
    <row r="14" spans="2:11">
      <c r="B14" s="3" t="s">
        <v>1184</v>
      </c>
      <c r="C14" s="3" t="s">
        <v>1185</v>
      </c>
      <c r="D14" s="3">
        <v>8</v>
      </c>
      <c r="E14" s="3" t="s">
        <v>1230</v>
      </c>
      <c r="F14" s="3" t="s">
        <v>1231</v>
      </c>
      <c r="G14" s="3" t="s">
        <v>1232</v>
      </c>
      <c r="H14" s="3" t="s">
        <v>1233</v>
      </c>
      <c r="I14" s="3" t="s">
        <v>1234</v>
      </c>
      <c r="J14" s="3" t="s">
        <v>28</v>
      </c>
      <c r="K14" s="3" t="str">
        <f t="shared" si="0"/>
        <v>495380</v>
      </c>
    </row>
    <row r="15" spans="2:11">
      <c r="B15" s="3" t="s">
        <v>1184</v>
      </c>
      <c r="C15" s="3" t="s">
        <v>1185</v>
      </c>
      <c r="D15" s="3">
        <v>8</v>
      </c>
      <c r="E15" s="3" t="s">
        <v>1235</v>
      </c>
      <c r="F15" s="3" t="s">
        <v>379</v>
      </c>
      <c r="G15" s="3" t="s">
        <v>1236</v>
      </c>
      <c r="H15" s="3" t="s">
        <v>1237</v>
      </c>
      <c r="I15" s="3" t="s">
        <v>4302</v>
      </c>
      <c r="J15" s="3" t="s">
        <v>87</v>
      </c>
      <c r="K15" s="3" t="str">
        <f t="shared" si="0"/>
        <v>491099</v>
      </c>
    </row>
    <row r="16" spans="2:11">
      <c r="B16" s="3" t="s">
        <v>1184</v>
      </c>
      <c r="C16" s="3" t="s">
        <v>1185</v>
      </c>
      <c r="D16" s="3">
        <v>8</v>
      </c>
      <c r="E16" s="3" t="s">
        <v>1238</v>
      </c>
      <c r="F16" s="3" t="s">
        <v>398</v>
      </c>
      <c r="G16" s="3" t="s">
        <v>1239</v>
      </c>
      <c r="H16" s="3" t="s">
        <v>1240</v>
      </c>
      <c r="I16" s="3" t="s">
        <v>1241</v>
      </c>
      <c r="J16" s="3" t="s">
        <v>28</v>
      </c>
      <c r="K16" s="3" t="str">
        <f t="shared" si="0"/>
        <v>492283</v>
      </c>
    </row>
    <row r="17" spans="2:11">
      <c r="B17" s="3" t="s">
        <v>1184</v>
      </c>
      <c r="C17" s="3" t="s">
        <v>1185</v>
      </c>
      <c r="D17" s="3">
        <v>8</v>
      </c>
      <c r="E17" s="3" t="s">
        <v>1242</v>
      </c>
      <c r="F17" s="3" t="s">
        <v>511</v>
      </c>
      <c r="G17" s="3" t="s">
        <v>1243</v>
      </c>
      <c r="H17" s="3" t="s">
        <v>1244</v>
      </c>
      <c r="I17" s="3" t="s">
        <v>4303</v>
      </c>
      <c r="J17" s="3" t="s">
        <v>15</v>
      </c>
      <c r="K17" s="3" t="str">
        <f t="shared" si="0"/>
        <v>492291</v>
      </c>
    </row>
    <row r="18" spans="2:11">
      <c r="B18" s="3" t="s">
        <v>1184</v>
      </c>
      <c r="C18" s="3" t="s">
        <v>1185</v>
      </c>
      <c r="D18" s="3">
        <v>8</v>
      </c>
      <c r="E18" s="3" t="s">
        <v>1245</v>
      </c>
      <c r="F18" s="3" t="s">
        <v>527</v>
      </c>
      <c r="G18" s="3" t="s">
        <v>1246</v>
      </c>
      <c r="H18" s="3" t="s">
        <v>1247</v>
      </c>
      <c r="I18" s="3" t="s">
        <v>1248</v>
      </c>
      <c r="J18" s="3" t="s">
        <v>15</v>
      </c>
      <c r="K18" s="3" t="str">
        <f t="shared" si="0"/>
        <v>490074</v>
      </c>
    </row>
    <row r="19" spans="2:11">
      <c r="B19" s="3" t="s">
        <v>1184</v>
      </c>
      <c r="C19" s="3" t="s">
        <v>1185</v>
      </c>
      <c r="D19" s="3">
        <v>8</v>
      </c>
      <c r="E19" s="3" t="s">
        <v>1249</v>
      </c>
      <c r="F19" s="3" t="s">
        <v>557</v>
      </c>
      <c r="G19" s="3" t="s">
        <v>1250</v>
      </c>
      <c r="H19" s="3" t="s">
        <v>1251</v>
      </c>
      <c r="I19" s="3" t="s">
        <v>1252</v>
      </c>
      <c r="J19" s="3" t="s">
        <v>16</v>
      </c>
      <c r="K19" s="3" t="str">
        <f t="shared" si="0"/>
        <v>492287</v>
      </c>
    </row>
    <row r="20" spans="2:11">
      <c r="B20" s="3" t="s">
        <v>1184</v>
      </c>
      <c r="C20" s="3" t="s">
        <v>1185</v>
      </c>
      <c r="D20" s="3">
        <v>8</v>
      </c>
      <c r="E20" s="3" t="s">
        <v>1253</v>
      </c>
      <c r="F20" s="3" t="s">
        <v>558</v>
      </c>
      <c r="G20" s="3" t="s">
        <v>1254</v>
      </c>
      <c r="H20" s="3" t="s">
        <v>1255</v>
      </c>
      <c r="I20" s="3" t="s">
        <v>1256</v>
      </c>
      <c r="J20" s="3" t="s">
        <v>23</v>
      </c>
      <c r="K20" s="3" t="str">
        <f t="shared" si="0"/>
        <v>490108</v>
      </c>
    </row>
    <row r="21" spans="2:11">
      <c r="B21" s="3" t="s">
        <v>1184</v>
      </c>
      <c r="C21" s="3" t="s">
        <v>1185</v>
      </c>
      <c r="D21" s="3">
        <v>8</v>
      </c>
      <c r="E21" s="3" t="s">
        <v>567</v>
      </c>
      <c r="F21" s="3" t="s">
        <v>568</v>
      </c>
      <c r="G21" s="3" t="s">
        <v>1257</v>
      </c>
      <c r="H21" s="3" t="s">
        <v>1258</v>
      </c>
      <c r="I21" s="3" t="s">
        <v>1259</v>
      </c>
      <c r="J21" s="3" t="s">
        <v>17</v>
      </c>
      <c r="K21" s="3" t="str">
        <f t="shared" si="0"/>
        <v>492296</v>
      </c>
    </row>
    <row r="22" spans="2:11">
      <c r="B22" s="3" t="s">
        <v>1260</v>
      </c>
      <c r="C22" s="3" t="s">
        <v>1185</v>
      </c>
      <c r="D22" s="3">
        <v>8</v>
      </c>
      <c r="E22" s="3" t="s">
        <v>1261</v>
      </c>
      <c r="F22" s="3" t="s">
        <v>598</v>
      </c>
      <c r="G22" s="3" t="s">
        <v>1262</v>
      </c>
      <c r="H22" s="3" t="s">
        <v>1263</v>
      </c>
      <c r="I22" s="3" t="s">
        <v>1264</v>
      </c>
      <c r="J22" s="3" t="s">
        <v>28</v>
      </c>
      <c r="K22" s="3" t="str">
        <f t="shared" si="0"/>
        <v>492278</v>
      </c>
    </row>
    <row r="23" spans="2:11">
      <c r="B23" s="3" t="s">
        <v>1184</v>
      </c>
      <c r="C23" s="3" t="s">
        <v>1185</v>
      </c>
      <c r="D23" s="3">
        <v>8</v>
      </c>
      <c r="E23" s="3" t="s">
        <v>1265</v>
      </c>
      <c r="F23" s="3" t="s">
        <v>599</v>
      </c>
      <c r="G23" s="3" t="s">
        <v>1266</v>
      </c>
      <c r="H23" s="3" t="s">
        <v>1267</v>
      </c>
      <c r="I23" s="3" t="s">
        <v>1268</v>
      </c>
      <c r="J23" s="3" t="s">
        <v>28</v>
      </c>
      <c r="K23" s="3" t="str">
        <f t="shared" si="0"/>
        <v>490068</v>
      </c>
    </row>
    <row r="24" spans="2:11">
      <c r="B24" s="3" t="s">
        <v>1184</v>
      </c>
      <c r="C24" s="3" t="s">
        <v>1185</v>
      </c>
      <c r="D24" s="3">
        <v>8</v>
      </c>
      <c r="E24" s="3" t="s">
        <v>1269</v>
      </c>
      <c r="F24" s="3" t="s">
        <v>1270</v>
      </c>
      <c r="G24" s="3" t="s">
        <v>1271</v>
      </c>
      <c r="H24" s="3" t="s">
        <v>1272</v>
      </c>
      <c r="I24" s="3" t="s">
        <v>1273</v>
      </c>
      <c r="J24" s="3" t="s">
        <v>28</v>
      </c>
      <c r="K24" s="3" t="str">
        <f t="shared" si="0"/>
        <v>491030</v>
      </c>
    </row>
    <row r="25" spans="2:11">
      <c r="B25" s="3" t="s">
        <v>1184</v>
      </c>
      <c r="C25" s="3" t="s">
        <v>1185</v>
      </c>
      <c r="D25" s="3">
        <v>8</v>
      </c>
      <c r="E25" s="3" t="s">
        <v>1274</v>
      </c>
      <c r="F25" s="3" t="s">
        <v>611</v>
      </c>
      <c r="G25" s="3" t="s">
        <v>1275</v>
      </c>
      <c r="H25" s="3" t="s">
        <v>1276</v>
      </c>
      <c r="I25" s="3" t="s">
        <v>1277</v>
      </c>
      <c r="J25" s="3" t="s">
        <v>28</v>
      </c>
      <c r="K25" s="3" t="str">
        <f t="shared" si="0"/>
        <v>490071</v>
      </c>
    </row>
    <row r="26" spans="2:11">
      <c r="B26" s="3" t="s">
        <v>1184</v>
      </c>
      <c r="C26" s="3" t="s">
        <v>1185</v>
      </c>
      <c r="D26" s="3">
        <v>8</v>
      </c>
      <c r="E26" s="3" t="s">
        <v>1278</v>
      </c>
      <c r="F26" s="3" t="s">
        <v>627</v>
      </c>
      <c r="G26" s="3" t="s">
        <v>1279</v>
      </c>
      <c r="H26" s="3" t="s">
        <v>1280</v>
      </c>
      <c r="I26" s="3" t="s">
        <v>1281</v>
      </c>
      <c r="J26" s="3" t="s">
        <v>28</v>
      </c>
      <c r="K26" s="3" t="str">
        <f t="shared" si="0"/>
        <v>490069</v>
      </c>
    </row>
    <row r="27" spans="2:11">
      <c r="B27" s="3" t="s">
        <v>1184</v>
      </c>
      <c r="C27" s="3" t="s">
        <v>1185</v>
      </c>
      <c r="D27" s="3">
        <v>8</v>
      </c>
      <c r="E27" s="3" t="s">
        <v>1282</v>
      </c>
      <c r="F27" s="3" t="s">
        <v>711</v>
      </c>
      <c r="G27" s="3" t="s">
        <v>1283</v>
      </c>
      <c r="H27" s="3" t="s">
        <v>1284</v>
      </c>
      <c r="I27" s="3" t="s">
        <v>1285</v>
      </c>
      <c r="J27" s="3" t="s">
        <v>28</v>
      </c>
      <c r="K27" s="3" t="str">
        <f t="shared" si="0"/>
        <v>496045</v>
      </c>
    </row>
    <row r="28" spans="2:11">
      <c r="B28" s="3" t="s">
        <v>1184</v>
      </c>
      <c r="C28" s="3" t="s">
        <v>1185</v>
      </c>
      <c r="D28" s="3">
        <v>8</v>
      </c>
      <c r="E28" s="3" t="s">
        <v>1286</v>
      </c>
      <c r="F28" s="3" t="s">
        <v>1287</v>
      </c>
      <c r="G28" s="3" t="s">
        <v>1288</v>
      </c>
      <c r="H28" s="3" t="s">
        <v>1289</v>
      </c>
      <c r="I28" s="3" t="s">
        <v>1290</v>
      </c>
      <c r="J28" s="3" t="s">
        <v>43</v>
      </c>
      <c r="K28" s="3" t="str">
        <f t="shared" si="0"/>
        <v>491048</v>
      </c>
    </row>
    <row r="29" spans="2:11">
      <c r="B29" s="3" t="s">
        <v>1184</v>
      </c>
      <c r="C29" s="3" t="s">
        <v>1185</v>
      </c>
      <c r="D29" s="3">
        <v>8</v>
      </c>
      <c r="E29" s="3" t="s">
        <v>1291</v>
      </c>
      <c r="F29" s="3" t="s">
        <v>733</v>
      </c>
      <c r="G29" s="3" t="s">
        <v>1292</v>
      </c>
      <c r="H29" s="3" t="s">
        <v>1293</v>
      </c>
      <c r="I29" s="3" t="s">
        <v>1294</v>
      </c>
      <c r="J29" s="3" t="s">
        <v>43</v>
      </c>
      <c r="K29" s="3" t="str">
        <f t="shared" si="0"/>
        <v>492343</v>
      </c>
    </row>
    <row r="30" spans="2:11">
      <c r="B30" s="3" t="s">
        <v>1184</v>
      </c>
      <c r="C30" s="3" t="s">
        <v>1185</v>
      </c>
      <c r="D30" s="3">
        <v>8</v>
      </c>
      <c r="E30" s="3" t="s">
        <v>1295</v>
      </c>
      <c r="F30" s="3" t="s">
        <v>735</v>
      </c>
      <c r="G30" s="3" t="s">
        <v>1296</v>
      </c>
      <c r="H30" s="3" t="s">
        <v>1297</v>
      </c>
      <c r="I30" s="3" t="s">
        <v>1298</v>
      </c>
      <c r="J30" s="3" t="s">
        <v>87</v>
      </c>
      <c r="K30" s="3" t="str">
        <f t="shared" si="0"/>
        <v>492298</v>
      </c>
    </row>
    <row r="31" spans="2:11">
      <c r="B31" s="3" t="s">
        <v>1299</v>
      </c>
      <c r="C31" s="3" t="s">
        <v>1185</v>
      </c>
      <c r="D31" s="3">
        <v>8</v>
      </c>
      <c r="E31" s="3" t="s">
        <v>1300</v>
      </c>
      <c r="F31" s="3" t="s">
        <v>751</v>
      </c>
      <c r="G31" s="3" t="s">
        <v>1301</v>
      </c>
      <c r="H31" s="3" t="s">
        <v>1302</v>
      </c>
      <c r="I31" s="3" t="s">
        <v>1303</v>
      </c>
      <c r="J31" s="3" t="s">
        <v>87</v>
      </c>
      <c r="K31" s="3" t="str">
        <f t="shared" si="0"/>
        <v>492297</v>
      </c>
    </row>
    <row r="32" spans="2:11">
      <c r="B32" s="3" t="s">
        <v>1184</v>
      </c>
      <c r="C32" s="3" t="s">
        <v>1185</v>
      </c>
      <c r="D32" s="3">
        <v>8</v>
      </c>
      <c r="E32" s="3" t="s">
        <v>1304</v>
      </c>
      <c r="F32" s="3" t="s">
        <v>866</v>
      </c>
      <c r="G32" s="3" t="s">
        <v>1305</v>
      </c>
      <c r="H32" s="3" t="s">
        <v>1306</v>
      </c>
      <c r="I32" s="3" t="s">
        <v>1307</v>
      </c>
      <c r="J32" s="3" t="s">
        <v>28</v>
      </c>
      <c r="K32" s="3" t="str">
        <f t="shared" si="0"/>
        <v>492286</v>
      </c>
    </row>
    <row r="33" spans="2:11">
      <c r="B33" s="3" t="s">
        <v>1184</v>
      </c>
      <c r="C33" s="3" t="s">
        <v>1185</v>
      </c>
      <c r="D33" s="3">
        <v>8</v>
      </c>
      <c r="E33" s="3" t="s">
        <v>1308</v>
      </c>
      <c r="F33" s="3" t="s">
        <v>885</v>
      </c>
      <c r="G33" s="3" t="s">
        <v>1309</v>
      </c>
      <c r="H33" s="3" t="s">
        <v>1310</v>
      </c>
      <c r="I33" s="3" t="s">
        <v>1311</v>
      </c>
      <c r="J33" s="3" t="s">
        <v>43</v>
      </c>
      <c r="K33" s="3" t="str">
        <f t="shared" si="0"/>
        <v>492458</v>
      </c>
    </row>
    <row r="34" spans="2:11">
      <c r="B34" s="3" t="s">
        <v>1184</v>
      </c>
      <c r="C34" s="3" t="s">
        <v>1185</v>
      </c>
      <c r="D34" s="3">
        <v>8</v>
      </c>
      <c r="E34" s="3" t="s">
        <v>1312</v>
      </c>
      <c r="F34" s="3" t="s">
        <v>890</v>
      </c>
      <c r="G34" s="3" t="s">
        <v>1313</v>
      </c>
      <c r="H34" s="3" t="s">
        <v>1314</v>
      </c>
      <c r="I34" s="3" t="s">
        <v>1315</v>
      </c>
      <c r="J34" s="3" t="s">
        <v>91</v>
      </c>
      <c r="K34" s="3" t="str">
        <f t="shared" si="0"/>
        <v>496048</v>
      </c>
    </row>
    <row r="35" spans="2:11">
      <c r="B35" s="3" t="s">
        <v>1184</v>
      </c>
      <c r="C35" s="3" t="s">
        <v>1185</v>
      </c>
      <c r="D35" s="3">
        <v>8</v>
      </c>
      <c r="E35" s="3" t="s">
        <v>1316</v>
      </c>
      <c r="F35" s="3" t="s">
        <v>895</v>
      </c>
      <c r="G35" s="3" t="s">
        <v>1317</v>
      </c>
      <c r="H35" s="3" t="s">
        <v>1318</v>
      </c>
      <c r="I35" s="3" t="s">
        <v>1319</v>
      </c>
      <c r="J35" s="3" t="s">
        <v>17</v>
      </c>
      <c r="K35" s="3" t="str">
        <f t="shared" si="0"/>
        <v>492318</v>
      </c>
    </row>
    <row r="36" spans="2:11">
      <c r="B36" s="3" t="s">
        <v>1184</v>
      </c>
      <c r="C36" s="3" t="s">
        <v>1185</v>
      </c>
      <c r="D36" s="3">
        <v>8</v>
      </c>
      <c r="E36" s="3" t="s">
        <v>1320</v>
      </c>
      <c r="F36" s="3" t="s">
        <v>899</v>
      </c>
      <c r="G36" s="3" t="s">
        <v>1321</v>
      </c>
      <c r="H36" s="3" t="s">
        <v>1322</v>
      </c>
      <c r="I36" s="3" t="s">
        <v>1323</v>
      </c>
      <c r="J36" s="3" t="s">
        <v>17</v>
      </c>
      <c r="K36" s="3" t="str">
        <f t="shared" si="0"/>
        <v>496052</v>
      </c>
    </row>
    <row r="37" spans="2:11">
      <c r="B37" s="3" t="s">
        <v>1184</v>
      </c>
      <c r="C37" s="3" t="s">
        <v>1185</v>
      </c>
      <c r="D37" s="3">
        <v>8</v>
      </c>
      <c r="E37" s="3" t="s">
        <v>1324</v>
      </c>
      <c r="F37" s="3" t="s">
        <v>914</v>
      </c>
      <c r="G37" s="3" t="s">
        <v>1325</v>
      </c>
      <c r="H37" s="3" t="s">
        <v>1326</v>
      </c>
      <c r="I37" s="3" t="s">
        <v>4304</v>
      </c>
      <c r="J37" s="3" t="s">
        <v>23</v>
      </c>
      <c r="K37" s="3" t="str">
        <f t="shared" si="0"/>
        <v>496050</v>
      </c>
    </row>
    <row r="38" spans="2:11">
      <c r="B38" s="3" t="s">
        <v>1184</v>
      </c>
      <c r="C38" s="3" t="s">
        <v>1185</v>
      </c>
      <c r="D38" s="3">
        <v>8</v>
      </c>
      <c r="E38" s="3" t="s">
        <v>1327</v>
      </c>
      <c r="F38" s="3" t="s">
        <v>1328</v>
      </c>
      <c r="G38" s="3" t="s">
        <v>1329</v>
      </c>
      <c r="H38" s="3" t="s">
        <v>1330</v>
      </c>
      <c r="I38" s="3" t="s">
        <v>1331</v>
      </c>
      <c r="J38" s="3" t="s">
        <v>1332</v>
      </c>
      <c r="K38" s="3" t="str">
        <f t="shared" si="0"/>
        <v>496047</v>
      </c>
    </row>
    <row r="39" spans="2:11">
      <c r="B39" s="3" t="s">
        <v>1184</v>
      </c>
      <c r="C39" s="3" t="s">
        <v>1185</v>
      </c>
      <c r="D39" s="3">
        <v>8</v>
      </c>
      <c r="E39" s="3" t="s">
        <v>1333</v>
      </c>
      <c r="F39" s="3" t="s">
        <v>1334</v>
      </c>
      <c r="G39" s="3" t="s">
        <v>1335</v>
      </c>
      <c r="H39" s="3" t="s">
        <v>1336</v>
      </c>
      <c r="I39" s="3" t="s">
        <v>1337</v>
      </c>
      <c r="J39" s="3" t="s">
        <v>1332</v>
      </c>
      <c r="K39" s="3" t="str">
        <f t="shared" si="0"/>
        <v>491028</v>
      </c>
    </row>
    <row r="40" spans="2:11">
      <c r="B40" s="3" t="s">
        <v>1184</v>
      </c>
      <c r="C40" s="3" t="s">
        <v>1185</v>
      </c>
      <c r="D40" s="3">
        <v>8</v>
      </c>
      <c r="E40" s="3" t="s">
        <v>1338</v>
      </c>
      <c r="F40" s="3" t="s">
        <v>944</v>
      </c>
      <c r="G40" s="3" t="s">
        <v>1339</v>
      </c>
      <c r="H40" s="3" t="s">
        <v>1340</v>
      </c>
      <c r="I40" s="3" t="s">
        <v>1341</v>
      </c>
      <c r="J40" s="3" t="s">
        <v>91</v>
      </c>
      <c r="K40" s="3" t="str">
        <f t="shared" si="0"/>
        <v>492479</v>
      </c>
    </row>
    <row r="41" spans="2:11">
      <c r="B41" s="3" t="s">
        <v>1184</v>
      </c>
      <c r="C41" s="3" t="s">
        <v>1185</v>
      </c>
      <c r="D41" s="3">
        <v>8</v>
      </c>
      <c r="E41" s="3" t="s">
        <v>1342</v>
      </c>
      <c r="F41" s="3" t="s">
        <v>953</v>
      </c>
      <c r="G41" s="3" t="s">
        <v>1343</v>
      </c>
      <c r="H41" s="3" t="s">
        <v>1344</v>
      </c>
      <c r="I41" s="3" t="s">
        <v>1345</v>
      </c>
      <c r="J41" s="3" t="s">
        <v>28</v>
      </c>
      <c r="K41" s="3" t="str">
        <f t="shared" si="0"/>
        <v>492274</v>
      </c>
    </row>
    <row r="42" spans="2:11">
      <c r="B42" s="3" t="s">
        <v>1184</v>
      </c>
      <c r="C42" s="3" t="s">
        <v>1185</v>
      </c>
      <c r="D42" s="3">
        <v>8</v>
      </c>
      <c r="E42" s="3" t="s">
        <v>1346</v>
      </c>
      <c r="F42" s="3" t="s">
        <v>954</v>
      </c>
      <c r="G42" s="3" t="s">
        <v>1347</v>
      </c>
      <c r="H42" s="3" t="s">
        <v>1348</v>
      </c>
      <c r="I42" s="3" t="s">
        <v>1349</v>
      </c>
      <c r="J42" s="3" t="s">
        <v>17</v>
      </c>
      <c r="K42" s="3" t="str">
        <f t="shared" si="0"/>
        <v>492295</v>
      </c>
    </row>
    <row r="43" spans="2:11">
      <c r="B43" s="3" t="s">
        <v>1184</v>
      </c>
      <c r="C43" s="3" t="s">
        <v>1185</v>
      </c>
      <c r="D43" s="3">
        <v>8</v>
      </c>
      <c r="E43" s="3" t="s">
        <v>1350</v>
      </c>
      <c r="F43" s="3" t="s">
        <v>972</v>
      </c>
      <c r="G43" s="3" t="s">
        <v>1351</v>
      </c>
      <c r="H43" s="3" t="s">
        <v>1352</v>
      </c>
      <c r="I43" s="3" t="s">
        <v>1353</v>
      </c>
      <c r="J43" s="3" t="s">
        <v>91</v>
      </c>
      <c r="K43" s="3" t="str">
        <f t="shared" si="0"/>
        <v>492288</v>
      </c>
    </row>
    <row r="44" spans="2:11">
      <c r="B44" s="3" t="s">
        <v>1184</v>
      </c>
      <c r="C44" s="3" t="s">
        <v>1185</v>
      </c>
      <c r="D44" s="3">
        <v>8</v>
      </c>
      <c r="E44" s="3" t="s">
        <v>1354</v>
      </c>
      <c r="F44" s="3" t="s">
        <v>974</v>
      </c>
      <c r="G44" s="3" t="s">
        <v>1355</v>
      </c>
      <c r="H44" s="3" t="s">
        <v>1356</v>
      </c>
      <c r="I44" s="3" t="s">
        <v>1357</v>
      </c>
      <c r="J44" s="3" t="s">
        <v>91</v>
      </c>
      <c r="K44" s="3" t="str">
        <f t="shared" si="0"/>
        <v>490073</v>
      </c>
    </row>
    <row r="45" spans="2:11">
      <c r="B45" s="3" t="s">
        <v>1184</v>
      </c>
      <c r="C45" s="3" t="s">
        <v>1185</v>
      </c>
      <c r="D45" s="3">
        <v>8</v>
      </c>
      <c r="E45" s="3" t="s">
        <v>1358</v>
      </c>
      <c r="F45" s="3" t="s">
        <v>1020</v>
      </c>
      <c r="G45" s="3" t="s">
        <v>1359</v>
      </c>
      <c r="H45" s="3" t="s">
        <v>1360</v>
      </c>
      <c r="I45" s="3" t="s">
        <v>1361</v>
      </c>
      <c r="J45" s="3" t="s">
        <v>23</v>
      </c>
      <c r="K45" s="3" t="str">
        <f t="shared" si="0"/>
        <v>492292</v>
      </c>
    </row>
    <row r="46" spans="2:11">
      <c r="B46" s="3" t="s">
        <v>1184</v>
      </c>
      <c r="C46" s="3" t="s">
        <v>1185</v>
      </c>
      <c r="D46" s="3">
        <v>8</v>
      </c>
      <c r="E46" s="3" t="s">
        <v>1362</v>
      </c>
      <c r="F46" s="3" t="s">
        <v>1084</v>
      </c>
      <c r="G46" s="3" t="s">
        <v>1363</v>
      </c>
      <c r="H46" s="3" t="s">
        <v>1364</v>
      </c>
      <c r="I46" s="3" t="s">
        <v>1365</v>
      </c>
      <c r="J46" s="3" t="s">
        <v>1366</v>
      </c>
      <c r="K46" s="3" t="str">
        <f t="shared" si="0"/>
        <v>491092</v>
      </c>
    </row>
    <row r="47" spans="2:11">
      <c r="B47" s="3" t="s">
        <v>1184</v>
      </c>
      <c r="C47" s="3" t="s">
        <v>1185</v>
      </c>
      <c r="D47" s="3">
        <v>8</v>
      </c>
      <c r="E47" s="3" t="s">
        <v>1367</v>
      </c>
      <c r="F47" s="3" t="s">
        <v>1085</v>
      </c>
      <c r="G47" s="3" t="s">
        <v>1368</v>
      </c>
      <c r="H47" s="3" t="s">
        <v>1369</v>
      </c>
      <c r="I47" s="3" t="s">
        <v>1370</v>
      </c>
      <c r="J47" s="3" t="s">
        <v>87</v>
      </c>
      <c r="K47" s="3" t="str">
        <f t="shared" si="0"/>
        <v>490078</v>
      </c>
    </row>
    <row r="48" spans="2:11">
      <c r="B48" s="3" t="s">
        <v>1184</v>
      </c>
      <c r="C48" s="3" t="s">
        <v>1185</v>
      </c>
      <c r="D48" s="3">
        <v>8</v>
      </c>
      <c r="E48" s="3" t="s">
        <v>1472</v>
      </c>
      <c r="F48" s="3" t="s">
        <v>1473</v>
      </c>
      <c r="G48" s="3" t="s">
        <v>1474</v>
      </c>
      <c r="H48" s="3" t="s">
        <v>1475</v>
      </c>
      <c r="I48" s="3" t="s">
        <v>1476</v>
      </c>
      <c r="J48" s="3" t="s">
        <v>15</v>
      </c>
      <c r="K48" s="3" t="str">
        <f t="shared" si="0"/>
        <v>499802</v>
      </c>
    </row>
    <row r="49" spans="2:11">
      <c r="B49" s="3" t="s">
        <v>1184</v>
      </c>
      <c r="D49" s="3">
        <v>8</v>
      </c>
      <c r="E49" s="3">
        <v>492284</v>
      </c>
      <c r="F49" s="3" t="s">
        <v>2793</v>
      </c>
      <c r="G49" s="3" t="s">
        <v>2794</v>
      </c>
      <c r="H49" s="3" t="s">
        <v>2795</v>
      </c>
      <c r="I49" s="3" t="s">
        <v>4305</v>
      </c>
      <c r="J49" s="3" t="s">
        <v>2796</v>
      </c>
      <c r="K49" s="3">
        <v>492284</v>
      </c>
    </row>
    <row r="50" spans="2:11">
      <c r="B50" s="3" t="s">
        <v>1184</v>
      </c>
      <c r="D50" s="3">
        <v>8</v>
      </c>
      <c r="E50" s="3">
        <v>491032</v>
      </c>
      <c r="F50" s="3" t="s">
        <v>2797</v>
      </c>
      <c r="G50" s="3" t="s">
        <v>2798</v>
      </c>
      <c r="H50" s="3" t="s">
        <v>2799</v>
      </c>
      <c r="I50" s="3" t="s">
        <v>4306</v>
      </c>
      <c r="J50" s="3" t="s">
        <v>2800</v>
      </c>
      <c r="K50" s="3">
        <v>491032</v>
      </c>
    </row>
    <row r="51" spans="2:11">
      <c r="B51" s="3" t="s">
        <v>1184</v>
      </c>
      <c r="D51" s="3">
        <v>8</v>
      </c>
      <c r="E51" s="3">
        <v>496051</v>
      </c>
      <c r="F51" s="3" t="s">
        <v>2803</v>
      </c>
      <c r="G51" s="3" t="s">
        <v>2804</v>
      </c>
      <c r="H51" s="3" t="s">
        <v>2802</v>
      </c>
      <c r="I51" s="3" t="s">
        <v>4307</v>
      </c>
      <c r="J51" s="3" t="s">
        <v>2801</v>
      </c>
      <c r="K51" s="3">
        <v>496051</v>
      </c>
    </row>
    <row r="52" spans="2:11">
      <c r="B52" s="3" t="s">
        <v>1184</v>
      </c>
      <c r="D52" s="3">
        <v>8</v>
      </c>
      <c r="E52" s="3">
        <v>492275</v>
      </c>
      <c r="F52" s="3" t="s">
        <v>4224</v>
      </c>
      <c r="G52" s="3" t="s">
        <v>4225</v>
      </c>
      <c r="H52" s="3" t="s">
        <v>4226</v>
      </c>
      <c r="I52" s="3" t="s">
        <v>4308</v>
      </c>
      <c r="J52" s="3" t="s">
        <v>2796</v>
      </c>
      <c r="K52" s="3">
        <v>492275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基本登録情報</vt:lpstr>
      <vt:lpstr>様式Ⅰ(男子）</vt:lpstr>
      <vt:lpstr>様式Ⅱ(男子）</vt:lpstr>
      <vt:lpstr>様式Ⅲ(男子）</vt:lpstr>
      <vt:lpstr>様式Ⅳ(男子）</vt:lpstr>
      <vt:lpstr>大会情報</vt:lpstr>
      <vt:lpstr>mat(男子）</vt:lpstr>
      <vt:lpstr>登録情報(男子）</vt:lpstr>
      <vt:lpstr>加盟校情報</vt:lpstr>
      <vt:lpstr>基本登録情報!Print_Area</vt:lpstr>
      <vt:lpstr>'様式Ⅰ(男子）'!Print_Area</vt:lpstr>
      <vt:lpstr>'様式Ⅱ(男子）'!Print_Area</vt:lpstr>
      <vt:lpstr>'様式Ⅲ(男子）'!Print_Area</vt:lpstr>
      <vt:lpstr>'様式Ⅳ(男子）'!Print_Area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九州学生陸上競技連盟常任幹事</dc:creator>
  <cp:lastModifiedBy>九州学生陸上競技連盟常任幹事</cp:lastModifiedBy>
  <cp:lastPrinted>2022-05-26T12:02:35Z</cp:lastPrinted>
  <dcterms:created xsi:type="dcterms:W3CDTF">2021-05-11T12:08:13Z</dcterms:created>
  <dcterms:modified xsi:type="dcterms:W3CDTF">2023-04-22T10:26:28Z</dcterms:modified>
</cp:coreProperties>
</file>